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CONTRACTUAL'!$A$1:$J$103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<sst xmlns="http://schemas.openxmlformats.org/spreadsheetml/2006/main" count="576" uniqueCount="101">
  <si>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</si>
  <si>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</si>
  <si>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</si>
  <si>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</si>
  <si>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</si>
  <si>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</si>
  <si>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</si>
  <si>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</si>
  <si>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</si>
  <si>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</si>
  <si>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</si>
  <si>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</si>
  <si>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</si>
  <si>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</si>
  <si>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</si>
  <si>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</si>
  <si>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</si>
  <si>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</si>
  <si>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</si>
  <si>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</si>
  <si>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</si>
  <si>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</si>
  <si>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</si>
  <si>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</si>
  <si>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</si>
  <si>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</si>
  <si>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</si>
  <si>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</si>
  <si>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</si>
  <si>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</si>
  <si>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</si>
  <si>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</si>
  <si>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</si>
  <si>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</si>
  <si>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</si>
  <si>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</si>
  <si>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</si>
  <si>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</si>
  <si>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</si>
  <si>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</si>
  <si>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</si>
  <si>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</si>
  <si>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</si>
  <si>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</si>
  <si>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</si>
  <si>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</si>
  <si>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</si>
  <si>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</si>
  <si>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</si>
  <si>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</si>
  <si>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</si>
  <si>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</si>
  <si>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</si>
  <si>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</si>
  <si>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</si>
  <si>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</si>
  <si>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</si>
  <si>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</si>
  <si>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</si>
  <si>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</si>
  <si>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</si>
  <si>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</si>
  <si>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</si>
  <si>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</si>
  <si>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</si>
  <si>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</si>
  <si>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</si>
  <si>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</si>
  <si>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</si>
  <si>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LUNA IUNIE 2022</t>
  </si>
  <si>
    <t>13020/04.05.2022</t>
  </si>
  <si>
    <t>27.04.2022</t>
  </si>
  <si>
    <t>28.04.2022</t>
  </si>
  <si>
    <t>29.04.2022</t>
  </si>
  <si>
    <t>30.04.2022</t>
  </si>
  <si>
    <t>26.04.2022</t>
  </si>
  <si>
    <t>3861/06.06.2022</t>
  </si>
  <si>
    <t>07.05.2022</t>
  </si>
  <si>
    <t>13.05.2022</t>
  </si>
  <si>
    <t>27.05.2022</t>
  </si>
  <si>
    <t>25.05.2022</t>
  </si>
  <si>
    <t>01.06.2022</t>
  </si>
  <si>
    <t>12.05.2022</t>
  </si>
  <si>
    <t>16240/03.06.2022</t>
  </si>
  <si>
    <t>22.04.2022</t>
  </si>
  <si>
    <t>13.04.2022</t>
  </si>
  <si>
    <t>02.05.2022</t>
  </si>
  <si>
    <t>03.05.2022</t>
  </si>
  <si>
    <t>04.05.2022</t>
  </si>
  <si>
    <t>05.05.2022</t>
  </si>
  <si>
    <t>06.05.2022</t>
  </si>
  <si>
    <t>09.05.2022</t>
  </si>
  <si>
    <t>10.05.2022</t>
  </si>
  <si>
    <t>11.05.2022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</si>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</sst>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center"/>
      <protection/>
    </xf>
    <xf numFmtId="1" fontId="5" fillId="0" borderId="34" xfId="60" applyNumberFormat="1" applyFont="1" applyBorder="1" applyAlignment="1" applyProtection="1">
      <alignment horizontal="right" shrinkToFit="1"/>
      <protection/>
    </xf>
    <xf numFmtId="14" fontId="5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5" xfId="60" applyFont="1" applyBorder="1" applyAlignment="1" applyProtection="1" quotePrefix="1">
      <alignment horizontal="center" vertical="top"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4" fillId="34" borderId="37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8" xfId="60" applyFont="1" applyBorder="1" applyAlignment="1" applyProtection="1">
      <alignment horizontal="center" shrinkToFit="1"/>
      <protection/>
    </xf>
    <xf numFmtId="0" fontId="16" fillId="0" borderId="39" xfId="60" applyFont="1" applyBorder="1" applyAlignment="1" applyProtection="1">
      <alignment shrinkToFit="1"/>
      <protection/>
    </xf>
    <xf numFmtId="176" fontId="16" fillId="0" borderId="39" xfId="60" applyNumberFormat="1" applyFont="1" applyBorder="1" applyAlignment="1" applyProtection="1">
      <alignment shrinkToFit="1"/>
      <protection/>
    </xf>
    <xf numFmtId="1" fontId="16" fillId="0" borderId="39" xfId="60" applyNumberFormat="1" applyFont="1" applyBorder="1" applyAlignment="1" applyProtection="1">
      <alignment horizontal="right" shrinkToFit="1"/>
      <protection/>
    </xf>
    <xf numFmtId="14" fontId="16" fillId="0" borderId="39" xfId="60" applyNumberFormat="1" applyFont="1" applyBorder="1" applyAlignment="1" applyProtection="1">
      <alignment horizontal="right" shrinkToFit="1"/>
      <protection/>
    </xf>
    <xf numFmtId="4" fontId="16" fillId="0" borderId="40" xfId="60" applyNumberFormat="1" applyFont="1" applyBorder="1" applyAlignment="1" applyProtection="1">
      <alignment horizontal="right" shrinkToFit="1"/>
      <protection/>
    </xf>
    <xf numFmtId="1" fontId="14" fillId="0" borderId="41" xfId="60" applyNumberFormat="1" applyFont="1" applyBorder="1" applyAlignment="1" applyProtection="1">
      <alignment horizontal="right" shrinkToFit="1"/>
      <protection/>
    </xf>
    <xf numFmtId="14" fontId="14" fillId="0" borderId="41" xfId="60" applyNumberFormat="1" applyFont="1" applyBorder="1" applyAlignment="1" applyProtection="1">
      <alignment horizontal="right" shrinkToFit="1"/>
      <protection/>
    </xf>
    <xf numFmtId="4" fontId="14" fillId="0" borderId="41" xfId="60" applyNumberFormat="1" applyFont="1" applyBorder="1" applyAlignment="1" applyProtection="1">
      <alignment horizontal="right" shrinkToFit="1"/>
      <protection/>
    </xf>
    <xf numFmtId="4" fontId="14" fillId="0" borderId="41" xfId="60" applyNumberFormat="1" applyFont="1" applyFill="1" applyBorder="1" applyAlignment="1" applyProtection="1">
      <alignment shrinkToFit="1"/>
      <protection/>
    </xf>
    <xf numFmtId="4" fontId="14" fillId="0" borderId="41" xfId="60" applyNumberFormat="1" applyFont="1" applyBorder="1" applyAlignment="1" applyProtection="1">
      <alignment shrinkToFit="1"/>
      <protection/>
    </xf>
    <xf numFmtId="4" fontId="14" fillId="0" borderId="23" xfId="60" applyNumberFormat="1" applyFont="1" applyFill="1" applyBorder="1" applyAlignment="1" applyProtection="1">
      <alignment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7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5" xfId="60" applyFont="1" applyBorder="1" applyAlignment="1" applyProtection="1">
      <alignment horizontal="left"/>
      <protection/>
    </xf>
    <xf numFmtId="1" fontId="0" fillId="0" borderId="41" xfId="60" applyNumberFormat="1" applyFont="1" applyBorder="1" applyAlignment="1" applyProtection="1">
      <alignment horizontal="right" shrinkToFit="1"/>
      <protection/>
    </xf>
    <xf numFmtId="14" fontId="0" fillId="0" borderId="41" xfId="60" applyNumberFormat="1" applyFont="1" applyBorder="1" applyAlignment="1" applyProtection="1">
      <alignment horizontal="right" shrinkToFit="1"/>
      <protection/>
    </xf>
    <xf numFmtId="4" fontId="0" fillId="0" borderId="41" xfId="60" applyNumberFormat="1" applyFont="1" applyBorder="1" applyAlignment="1" applyProtection="1">
      <alignment horizontal="right" shrinkToFit="1"/>
      <protection/>
    </xf>
    <xf numFmtId="4" fontId="0" fillId="0" borderId="41" xfId="60" applyNumberFormat="1" applyFont="1" applyBorder="1" applyAlignment="1" applyProtection="1">
      <alignment shrinkToFit="1"/>
      <protection/>
    </xf>
    <xf numFmtId="4" fontId="7" fillId="0" borderId="41" xfId="0" applyNumberFormat="1" applyFont="1" applyBorder="1" applyAlignment="1" applyProtection="1">
      <alignment horizontal="right" shrinkToFit="1"/>
      <protection/>
    </xf>
    <xf numFmtId="4" fontId="7" fillId="0" borderId="42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6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7" fillId="0" borderId="47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23" fillId="34" borderId="41" xfId="0" applyNumberFormat="1" applyFont="1" applyFill="1" applyBorder="1" applyAlignment="1" applyProtection="1">
      <alignment horizontal="right" shrinkToFit="1"/>
      <protection/>
    </xf>
    <xf numFmtId="0" fontId="4" fillId="0" borderId="25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4" fontId="7" fillId="0" borderId="51" xfId="60" applyNumberFormat="1" applyFont="1" applyFill="1" applyBorder="1" applyAlignment="1" applyProtection="1">
      <alignment shrinkToFit="1"/>
      <protection/>
    </xf>
    <xf numFmtId="0" fontId="13" fillId="0" borderId="36" xfId="60" applyFont="1" applyBorder="1" applyAlignment="1" applyProtection="1">
      <alignment horizontal="center" vertical="center" shrinkToFit="1"/>
      <protection/>
    </xf>
    <xf numFmtId="4" fontId="5" fillId="0" borderId="52" xfId="60" applyNumberFormat="1" applyFont="1" applyBorder="1" applyAlignment="1" applyProtection="1">
      <alignment horizontal="right" shrinkToFit="1"/>
      <protection/>
    </xf>
    <xf numFmtId="3" fontId="1" fillId="0" borderId="53" xfId="60" applyNumberFormat="1" applyFont="1" applyBorder="1" applyAlignment="1" applyProtection="1">
      <alignment horizontal="center" vertical="center" wrapText="1"/>
      <protection/>
    </xf>
    <xf numFmtId="3" fontId="1" fillId="0" borderId="40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4" xfId="60" applyFont="1" applyBorder="1" applyAlignment="1" applyProtection="1">
      <alignment horizontal="center" vertical="center"/>
      <protection/>
    </xf>
    <xf numFmtId="0" fontId="1" fillId="0" borderId="37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5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10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200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37" t="s">
        <v>59</v>
      </c>
      <c r="B2" s="237"/>
      <c r="C2" s="237"/>
      <c r="D2" s="237"/>
      <c r="E2" s="237"/>
      <c r="F2" s="237"/>
      <c r="G2" s="237"/>
      <c r="H2" s="237"/>
      <c r="I2" s="237"/>
      <c r="J2" s="237"/>
      <c r="N2" s="73" t="s">
        <v>59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37"/>
      <c r="B3" s="237"/>
      <c r="C3" s="237"/>
      <c r="D3" s="237"/>
      <c r="E3" s="237"/>
      <c r="F3" s="237"/>
      <c r="G3" s="237"/>
      <c r="H3" s="237"/>
      <c r="I3" s="237"/>
      <c r="J3" s="237"/>
      <c r="N3" s="238" t="s">
        <v>39</v>
      </c>
      <c r="O3" s="238"/>
      <c r="P3" s="238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201"/>
      <c r="J4" s="30"/>
      <c r="L4" s="31"/>
      <c r="N4" s="239" t="s">
        <v>16</v>
      </c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28" customFormat="1" ht="12.75" customHeight="1">
      <c r="A5" s="240" t="s">
        <v>69</v>
      </c>
      <c r="B5" s="240"/>
      <c r="C5" s="240"/>
      <c r="D5" s="240"/>
      <c r="E5" s="240"/>
      <c r="F5" s="240"/>
      <c r="G5" s="240"/>
      <c r="H5" s="240"/>
      <c r="I5" s="240"/>
      <c r="J5" s="240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201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41" t="s">
        <v>23</v>
      </c>
      <c r="B8" s="243" t="s">
        <v>35</v>
      </c>
      <c r="C8" s="245" t="s">
        <v>49</v>
      </c>
      <c r="D8" s="247" t="s">
        <v>5</v>
      </c>
      <c r="E8" s="248"/>
      <c r="F8" s="249"/>
      <c r="G8" s="233" t="s">
        <v>58</v>
      </c>
      <c r="H8" s="233" t="s">
        <v>62</v>
      </c>
      <c r="I8" s="257" t="s">
        <v>63</v>
      </c>
      <c r="J8" s="259" t="s">
        <v>64</v>
      </c>
      <c r="L8" s="261" t="s">
        <v>31</v>
      </c>
      <c r="N8" s="262" t="s">
        <v>32</v>
      </c>
      <c r="O8" s="235" t="s">
        <v>1</v>
      </c>
      <c r="P8" s="235" t="s">
        <v>2</v>
      </c>
      <c r="Q8" s="235" t="s">
        <v>3</v>
      </c>
      <c r="R8" s="250" t="s">
        <v>4</v>
      </c>
      <c r="S8" s="252" t="s">
        <v>33</v>
      </c>
      <c r="T8" s="254" t="s">
        <v>5</v>
      </c>
      <c r="U8" s="254"/>
      <c r="V8" s="254"/>
      <c r="W8" s="255" t="s">
        <v>26</v>
      </c>
      <c r="X8" s="252" t="s">
        <v>25</v>
      </c>
      <c r="Y8" s="265" t="s">
        <v>6</v>
      </c>
      <c r="Z8" s="267" t="s">
        <v>20</v>
      </c>
    </row>
    <row r="9" spans="1:26" s="3" customFormat="1" ht="69" customHeight="1" thickBot="1">
      <c r="A9" s="242"/>
      <c r="B9" s="244"/>
      <c r="C9" s="246"/>
      <c r="D9" s="198" t="s">
        <v>22</v>
      </c>
      <c r="E9" s="199" t="s">
        <v>13</v>
      </c>
      <c r="F9" s="198" t="s">
        <v>30</v>
      </c>
      <c r="G9" s="234"/>
      <c r="H9" s="234"/>
      <c r="I9" s="258"/>
      <c r="J9" s="260"/>
      <c r="L9" s="261"/>
      <c r="N9" s="263"/>
      <c r="O9" s="236"/>
      <c r="P9" s="236"/>
      <c r="Q9" s="236"/>
      <c r="R9" s="251"/>
      <c r="S9" s="253"/>
      <c r="T9" s="81" t="s">
        <v>22</v>
      </c>
      <c r="U9" s="82" t="s">
        <v>24</v>
      </c>
      <c r="V9" s="83" t="s">
        <v>30</v>
      </c>
      <c r="W9" s="256"/>
      <c r="X9" s="253"/>
      <c r="Y9" s="266"/>
      <c r="Z9" s="268"/>
    </row>
    <row r="10" spans="1:26" s="35" customFormat="1" ht="12.75">
      <c r="A10" s="190">
        <f aca="true" t="shared" si="0" ref="A10:A26">N10</f>
        <v>1</v>
      </c>
      <c r="B10" s="191" t="str">
        <f aca="true" t="shared" si="1" ref="B10:B26">O10</f>
        <v>SPITAL JUDETEAN BAIA MARE</v>
      </c>
      <c r="C10" s="192" t="s">
        <v>70</v>
      </c>
      <c r="D10" s="192">
        <v>10053</v>
      </c>
      <c r="E10" s="193" t="s">
        <v>71</v>
      </c>
      <c r="F10" s="194">
        <v>357.74</v>
      </c>
      <c r="G10" s="195"/>
      <c r="H10" s="196">
        <v>171.95</v>
      </c>
      <c r="I10" s="62">
        <f>F10-G10-H10-J10</f>
        <v>185.79000000000002</v>
      </c>
      <c r="J10" s="197"/>
      <c r="L10" s="63">
        <f aca="true" t="shared" si="2" ref="L10:L26">F10</f>
        <v>357.74</v>
      </c>
      <c r="N10" s="169">
        <v>1</v>
      </c>
      <c r="O10" s="84" t="s">
        <v>36</v>
      </c>
      <c r="P10" s="171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6">D10</f>
        <v>10053</v>
      </c>
      <c r="U10" s="89" t="str">
        <f aca="true" t="shared" si="4" ref="U10:U26">IF(E10=0,"0",E10)</f>
        <v>27.04.2022</v>
      </c>
      <c r="V10" s="90">
        <f aca="true" t="shared" si="5" ref="V10:V26">F10</f>
        <v>357.74</v>
      </c>
      <c r="W10" s="91">
        <f aca="true" t="shared" si="6" ref="W10:W26">V10-X10</f>
        <v>171.95</v>
      </c>
      <c r="X10" s="92">
        <f aca="true" t="shared" si="7" ref="X10:X26">I10</f>
        <v>185.79000000000002</v>
      </c>
      <c r="Y10" s="91">
        <f aca="true" t="shared" si="8" ref="Y10:Y26">G10+H10</f>
        <v>171.95</v>
      </c>
      <c r="Z10" s="93">
        <f aca="true" t="shared" si="9" ref="Z10:Z26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1465</v>
      </c>
      <c r="E11" s="71" t="s">
        <v>71</v>
      </c>
      <c r="F11" s="72">
        <v>215.51</v>
      </c>
      <c r="G11" s="60"/>
      <c r="H11" s="196"/>
      <c r="I11" s="62">
        <f aca="true" t="shared" si="10" ref="I11:I75">F11-G11-H11-J11</f>
        <v>215.51</v>
      </c>
      <c r="J11" s="197"/>
      <c r="L11" s="63">
        <f t="shared" si="2"/>
        <v>215.51</v>
      </c>
      <c r="N11" s="170">
        <f>N10+1</f>
        <v>2</v>
      </c>
      <c r="O11" s="94" t="s">
        <v>36</v>
      </c>
      <c r="P11" s="172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1465</v>
      </c>
      <c r="U11" s="99" t="str">
        <f t="shared" si="4"/>
        <v>27.04.2022</v>
      </c>
      <c r="V11" s="100">
        <f t="shared" si="5"/>
        <v>215.51</v>
      </c>
      <c r="W11" s="101">
        <f t="shared" si="6"/>
        <v>0</v>
      </c>
      <c r="X11" s="102">
        <f t="shared" si="7"/>
        <v>215.51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1642</v>
      </c>
      <c r="E12" s="71" t="s">
        <v>71</v>
      </c>
      <c r="F12" s="72">
        <v>158.88</v>
      </c>
      <c r="G12" s="60"/>
      <c r="H12" s="196"/>
      <c r="I12" s="62">
        <f t="shared" si="10"/>
        <v>158.88</v>
      </c>
      <c r="J12" s="62"/>
      <c r="L12" s="63">
        <f t="shared" si="2"/>
        <v>158.88</v>
      </c>
      <c r="N12" s="170">
        <f aca="true" t="shared" si="11" ref="N12:N76">N11+1</f>
        <v>3</v>
      </c>
      <c r="O12" s="94" t="s">
        <v>36</v>
      </c>
      <c r="P12" s="172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1642</v>
      </c>
      <c r="U12" s="99" t="str">
        <f t="shared" si="4"/>
        <v>27.04.2022</v>
      </c>
      <c r="V12" s="100">
        <f t="shared" si="5"/>
        <v>158.88</v>
      </c>
      <c r="W12" s="101">
        <f t="shared" si="6"/>
        <v>0</v>
      </c>
      <c r="X12" s="102">
        <f t="shared" si="7"/>
        <v>158.88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43</v>
      </c>
      <c r="E13" s="71" t="s">
        <v>71</v>
      </c>
      <c r="F13" s="72">
        <v>321.07</v>
      </c>
      <c r="G13" s="60"/>
      <c r="H13" s="196"/>
      <c r="I13" s="62">
        <f t="shared" si="10"/>
        <v>321.07</v>
      </c>
      <c r="J13" s="62"/>
      <c r="L13" s="63">
        <f t="shared" si="2"/>
        <v>321.07</v>
      </c>
      <c r="N13" s="170">
        <f t="shared" si="11"/>
        <v>4</v>
      </c>
      <c r="O13" s="94" t="s">
        <v>36</v>
      </c>
      <c r="P13" s="172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43</v>
      </c>
      <c r="U13" s="99" t="str">
        <f t="shared" si="4"/>
        <v>27.04.2022</v>
      </c>
      <c r="V13" s="100">
        <f t="shared" si="5"/>
        <v>321.07</v>
      </c>
      <c r="W13" s="101">
        <f t="shared" si="6"/>
        <v>0</v>
      </c>
      <c r="X13" s="102">
        <f t="shared" si="7"/>
        <v>321.07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233</v>
      </c>
      <c r="E14" s="71" t="s">
        <v>72</v>
      </c>
      <c r="F14" s="72">
        <v>367.18</v>
      </c>
      <c r="G14" s="60"/>
      <c r="H14" s="196"/>
      <c r="I14" s="62">
        <f t="shared" si="10"/>
        <v>367.18</v>
      </c>
      <c r="J14" s="62"/>
      <c r="L14" s="63">
        <f t="shared" si="2"/>
        <v>367.18</v>
      </c>
      <c r="N14" s="170">
        <f t="shared" si="11"/>
        <v>5</v>
      </c>
      <c r="O14" s="94" t="s">
        <v>36</v>
      </c>
      <c r="P14" s="172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233</v>
      </c>
      <c r="U14" s="99" t="str">
        <f t="shared" si="4"/>
        <v>28.04.2022</v>
      </c>
      <c r="V14" s="100">
        <f t="shared" si="5"/>
        <v>367.18</v>
      </c>
      <c r="W14" s="101">
        <f t="shared" si="6"/>
        <v>0</v>
      </c>
      <c r="X14" s="102">
        <f t="shared" si="7"/>
        <v>367.18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149</v>
      </c>
      <c r="E15" s="71" t="s">
        <v>72</v>
      </c>
      <c r="F15" s="72">
        <v>33.85</v>
      </c>
      <c r="G15" s="60"/>
      <c r="H15" s="196"/>
      <c r="I15" s="62">
        <f t="shared" si="10"/>
        <v>33.85</v>
      </c>
      <c r="J15" s="62"/>
      <c r="L15" s="63">
        <f t="shared" si="2"/>
        <v>33.85</v>
      </c>
      <c r="N15" s="170">
        <f t="shared" si="11"/>
        <v>6</v>
      </c>
      <c r="O15" s="94" t="s">
        <v>36</v>
      </c>
      <c r="P15" s="172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149</v>
      </c>
      <c r="U15" s="99" t="str">
        <f t="shared" si="4"/>
        <v>28.04.2022</v>
      </c>
      <c r="V15" s="100">
        <f t="shared" si="5"/>
        <v>33.85</v>
      </c>
      <c r="W15" s="101">
        <f t="shared" si="6"/>
        <v>0</v>
      </c>
      <c r="X15" s="102">
        <f t="shared" si="7"/>
        <v>33.85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150</v>
      </c>
      <c r="E16" s="71" t="s">
        <v>72</v>
      </c>
      <c r="F16" s="65">
        <v>235.25</v>
      </c>
      <c r="G16" s="60"/>
      <c r="H16" s="196"/>
      <c r="I16" s="62">
        <f t="shared" si="10"/>
        <v>235.25</v>
      </c>
      <c r="J16" s="62"/>
      <c r="L16" s="63">
        <f t="shared" si="2"/>
        <v>235.25</v>
      </c>
      <c r="N16" s="170">
        <f t="shared" si="11"/>
        <v>7</v>
      </c>
      <c r="O16" s="94" t="s">
        <v>36</v>
      </c>
      <c r="P16" s="172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150</v>
      </c>
      <c r="U16" s="99" t="str">
        <f t="shared" si="4"/>
        <v>28.04.2022</v>
      </c>
      <c r="V16" s="100">
        <f t="shared" si="5"/>
        <v>235.25</v>
      </c>
      <c r="W16" s="101">
        <f t="shared" si="6"/>
        <v>0</v>
      </c>
      <c r="X16" s="102">
        <f t="shared" si="7"/>
        <v>235.25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148</v>
      </c>
      <c r="E17" s="71" t="s">
        <v>72</v>
      </c>
      <c r="F17" s="72">
        <v>55.6</v>
      </c>
      <c r="G17" s="60"/>
      <c r="H17" s="196"/>
      <c r="I17" s="62">
        <f t="shared" si="10"/>
        <v>55.6</v>
      </c>
      <c r="J17" s="62"/>
      <c r="L17" s="63">
        <f t="shared" si="2"/>
        <v>55.6</v>
      </c>
      <c r="N17" s="170">
        <f t="shared" si="11"/>
        <v>8</v>
      </c>
      <c r="O17" s="94" t="s">
        <v>36</v>
      </c>
      <c r="P17" s="172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148</v>
      </c>
      <c r="U17" s="99" t="str">
        <f t="shared" si="4"/>
        <v>28.04.2022</v>
      </c>
      <c r="V17" s="100">
        <f t="shared" si="5"/>
        <v>55.6</v>
      </c>
      <c r="W17" s="101">
        <f t="shared" si="6"/>
        <v>0</v>
      </c>
      <c r="X17" s="102">
        <f t="shared" si="7"/>
        <v>55.6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151</v>
      </c>
      <c r="E18" s="71" t="s">
        <v>72</v>
      </c>
      <c r="F18" s="72">
        <v>98.63</v>
      </c>
      <c r="G18" s="60"/>
      <c r="H18" s="196"/>
      <c r="I18" s="62">
        <f t="shared" si="10"/>
        <v>98.63</v>
      </c>
      <c r="J18" s="62"/>
      <c r="L18" s="63">
        <f t="shared" si="2"/>
        <v>98.63</v>
      </c>
      <c r="N18" s="170">
        <f t="shared" si="11"/>
        <v>9</v>
      </c>
      <c r="O18" s="94" t="s">
        <v>36</v>
      </c>
      <c r="P18" s="172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151</v>
      </c>
      <c r="U18" s="99" t="str">
        <f t="shared" si="4"/>
        <v>28.04.2022</v>
      </c>
      <c r="V18" s="100">
        <f t="shared" si="5"/>
        <v>98.63</v>
      </c>
      <c r="W18" s="101">
        <f t="shared" si="6"/>
        <v>0</v>
      </c>
      <c r="X18" s="102">
        <f t="shared" si="7"/>
        <v>98.63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152</v>
      </c>
      <c r="E19" s="71" t="s">
        <v>73</v>
      </c>
      <c r="F19" s="72">
        <v>65.75</v>
      </c>
      <c r="G19" s="60"/>
      <c r="H19" s="196"/>
      <c r="I19" s="62">
        <f t="shared" si="10"/>
        <v>65.75</v>
      </c>
      <c r="J19" s="62"/>
      <c r="L19" s="63">
        <f t="shared" si="2"/>
        <v>65.75</v>
      </c>
      <c r="N19" s="170">
        <f t="shared" si="11"/>
        <v>10</v>
      </c>
      <c r="O19" s="94" t="s">
        <v>36</v>
      </c>
      <c r="P19" s="172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152</v>
      </c>
      <c r="U19" s="99" t="str">
        <f t="shared" si="4"/>
        <v>29.04.2022</v>
      </c>
      <c r="V19" s="100">
        <f t="shared" si="5"/>
        <v>65.75</v>
      </c>
      <c r="W19" s="101">
        <f t="shared" si="6"/>
        <v>0</v>
      </c>
      <c r="X19" s="102">
        <f t="shared" si="7"/>
        <v>65.75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3023</v>
      </c>
      <c r="E20" s="71" t="s">
        <v>74</v>
      </c>
      <c r="F20" s="65">
        <v>60.03</v>
      </c>
      <c r="G20" s="60"/>
      <c r="H20" s="196"/>
      <c r="I20" s="62">
        <f t="shared" si="10"/>
        <v>60.03</v>
      </c>
      <c r="J20" s="62"/>
      <c r="L20" s="63">
        <f t="shared" si="2"/>
        <v>60.03</v>
      </c>
      <c r="N20" s="170">
        <f t="shared" si="11"/>
        <v>11</v>
      </c>
      <c r="O20" s="94" t="s">
        <v>36</v>
      </c>
      <c r="P20" s="172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3023</v>
      </c>
      <c r="U20" s="99" t="str">
        <f t="shared" si="4"/>
        <v>30.04.2022</v>
      </c>
      <c r="V20" s="100">
        <f t="shared" si="5"/>
        <v>60.03</v>
      </c>
      <c r="W20" s="101">
        <f t="shared" si="6"/>
        <v>0</v>
      </c>
      <c r="X20" s="102">
        <f t="shared" si="7"/>
        <v>60.03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57</v>
      </c>
      <c r="E21" s="71" t="s">
        <v>74</v>
      </c>
      <c r="F21" s="65">
        <v>184.85</v>
      </c>
      <c r="G21" s="60"/>
      <c r="H21" s="196"/>
      <c r="I21" s="62">
        <f t="shared" si="10"/>
        <v>184.85</v>
      </c>
      <c r="J21" s="62"/>
      <c r="L21" s="63">
        <f t="shared" si="2"/>
        <v>184.85</v>
      </c>
      <c r="N21" s="170">
        <f t="shared" si="11"/>
        <v>12</v>
      </c>
      <c r="O21" s="94" t="s">
        <v>36</v>
      </c>
      <c r="P21" s="172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57</v>
      </c>
      <c r="U21" s="99" t="str">
        <f t="shared" si="4"/>
        <v>30.04.2022</v>
      </c>
      <c r="V21" s="100">
        <f t="shared" si="5"/>
        <v>184.85</v>
      </c>
      <c r="W21" s="101">
        <f t="shared" si="6"/>
        <v>0</v>
      </c>
      <c r="X21" s="102">
        <f t="shared" si="7"/>
        <v>184.85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30</v>
      </c>
      <c r="E22" s="71" t="s">
        <v>75</v>
      </c>
      <c r="F22" s="72">
        <v>100.9</v>
      </c>
      <c r="G22" s="60"/>
      <c r="H22" s="196"/>
      <c r="I22" s="62">
        <f t="shared" si="10"/>
        <v>100.9</v>
      </c>
      <c r="J22" s="62"/>
      <c r="L22" s="63">
        <f t="shared" si="2"/>
        <v>100.9</v>
      </c>
      <c r="N22" s="170">
        <f t="shared" si="11"/>
        <v>13</v>
      </c>
      <c r="O22" s="94" t="s">
        <v>36</v>
      </c>
      <c r="P22" s="172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30</v>
      </c>
      <c r="U22" s="99" t="str">
        <f t="shared" si="4"/>
        <v>26.04.2022</v>
      </c>
      <c r="V22" s="100">
        <f t="shared" si="5"/>
        <v>100.9</v>
      </c>
      <c r="W22" s="101">
        <f t="shared" si="6"/>
        <v>0</v>
      </c>
      <c r="X22" s="102">
        <f t="shared" si="7"/>
        <v>100.9</v>
      </c>
      <c r="Y22" s="101">
        <f t="shared" si="8"/>
        <v>0</v>
      </c>
      <c r="Z22" s="103">
        <f t="shared" si="9"/>
        <v>0</v>
      </c>
    </row>
    <row r="23" spans="1:26" s="35" customFormat="1" ht="12.75">
      <c r="A23" s="145">
        <f t="shared" si="0"/>
        <v>14</v>
      </c>
      <c r="B23" s="61" t="str">
        <f t="shared" si="1"/>
        <v>SPITAL JUDETEAN BAIA MARE</v>
      </c>
      <c r="C23" s="70"/>
      <c r="D23" s="64">
        <v>701502012</v>
      </c>
      <c r="E23" s="71" t="s">
        <v>85</v>
      </c>
      <c r="F23" s="72">
        <v>281.02</v>
      </c>
      <c r="G23" s="60"/>
      <c r="H23" s="196"/>
      <c r="I23" s="62">
        <f t="shared" si="10"/>
        <v>281.02</v>
      </c>
      <c r="J23" s="62"/>
      <c r="L23" s="63">
        <f t="shared" si="2"/>
        <v>281.02</v>
      </c>
      <c r="N23" s="170">
        <f t="shared" si="11"/>
        <v>14</v>
      </c>
      <c r="O23" s="94" t="s">
        <v>36</v>
      </c>
      <c r="P23" s="172" t="s">
        <v>37</v>
      </c>
      <c r="Q23" s="95" t="s">
        <v>37</v>
      </c>
      <c r="R23" s="96" t="s">
        <v>48</v>
      </c>
      <c r="S23" s="97" t="s">
        <v>65</v>
      </c>
      <c r="T23" s="98">
        <f t="shared" si="3"/>
        <v>701502012</v>
      </c>
      <c r="U23" s="99" t="str">
        <f t="shared" si="4"/>
        <v>13.04.2022</v>
      </c>
      <c r="V23" s="100">
        <f t="shared" si="5"/>
        <v>281.02</v>
      </c>
      <c r="W23" s="101">
        <f t="shared" si="6"/>
        <v>0</v>
      </c>
      <c r="X23" s="102">
        <f t="shared" si="7"/>
        <v>281.02</v>
      </c>
      <c r="Y23" s="101"/>
      <c r="Z23" s="103"/>
    </row>
    <row r="24" spans="1:26" s="35" customFormat="1" ht="12" customHeight="1">
      <c r="A24" s="145">
        <f t="shared" si="0"/>
        <v>15</v>
      </c>
      <c r="B24" s="61" t="str">
        <f t="shared" si="1"/>
        <v>SPITAL JUDETEAN BAIA MARE</v>
      </c>
      <c r="C24" s="70" t="s">
        <v>83</v>
      </c>
      <c r="D24" s="64">
        <v>189009</v>
      </c>
      <c r="E24" s="71" t="s">
        <v>84</v>
      </c>
      <c r="F24" s="72">
        <v>126.39</v>
      </c>
      <c r="G24" s="60"/>
      <c r="H24" s="196"/>
      <c r="I24" s="62">
        <f t="shared" si="10"/>
        <v>126.39</v>
      </c>
      <c r="J24" s="62"/>
      <c r="L24" s="63">
        <f t="shared" si="2"/>
        <v>126.39</v>
      </c>
      <c r="N24" s="170">
        <f t="shared" si="11"/>
        <v>15</v>
      </c>
      <c r="O24" s="94" t="s">
        <v>36</v>
      </c>
      <c r="P24" s="172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189009</v>
      </c>
      <c r="U24" s="99" t="str">
        <f t="shared" si="4"/>
        <v>22.04.2022</v>
      </c>
      <c r="V24" s="100">
        <f t="shared" si="5"/>
        <v>126.39</v>
      </c>
      <c r="W24" s="101">
        <f t="shared" si="6"/>
        <v>0</v>
      </c>
      <c r="X24" s="102">
        <f t="shared" si="7"/>
        <v>126.39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70">
        <v>235</v>
      </c>
      <c r="E25" s="71" t="s">
        <v>73</v>
      </c>
      <c r="F25" s="65">
        <v>140.79</v>
      </c>
      <c r="G25" s="60"/>
      <c r="H25" s="196"/>
      <c r="I25" s="62">
        <f t="shared" si="10"/>
        <v>140.79</v>
      </c>
      <c r="J25" s="62"/>
      <c r="L25" s="63">
        <f t="shared" si="2"/>
        <v>140.79</v>
      </c>
      <c r="N25" s="170">
        <f t="shared" si="11"/>
        <v>16</v>
      </c>
      <c r="O25" s="94" t="s">
        <v>36</v>
      </c>
      <c r="P25" s="172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235</v>
      </c>
      <c r="U25" s="99" t="str">
        <f t="shared" si="4"/>
        <v>29.04.2022</v>
      </c>
      <c r="V25" s="100">
        <f t="shared" si="5"/>
        <v>140.79</v>
      </c>
      <c r="W25" s="101">
        <f t="shared" si="6"/>
        <v>0</v>
      </c>
      <c r="X25" s="102">
        <f t="shared" si="7"/>
        <v>140.79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t="shared" si="0"/>
        <v>17</v>
      </c>
      <c r="B26" s="61" t="str">
        <f t="shared" si="1"/>
        <v>SPITAL JUDETEAN BAIA MARE</v>
      </c>
      <c r="C26" s="70"/>
      <c r="D26" s="70">
        <v>28</v>
      </c>
      <c r="E26" s="71" t="s">
        <v>86</v>
      </c>
      <c r="F26" s="65">
        <v>58.1</v>
      </c>
      <c r="G26" s="60"/>
      <c r="H26" s="196"/>
      <c r="I26" s="62">
        <f t="shared" si="10"/>
        <v>58.1</v>
      </c>
      <c r="J26" s="62"/>
      <c r="L26" s="63">
        <f t="shared" si="2"/>
        <v>58.1</v>
      </c>
      <c r="N26" s="170">
        <f t="shared" si="11"/>
        <v>17</v>
      </c>
      <c r="O26" s="94" t="s">
        <v>36</v>
      </c>
      <c r="P26" s="172" t="s">
        <v>37</v>
      </c>
      <c r="Q26" s="95" t="s">
        <v>37</v>
      </c>
      <c r="R26" s="96" t="s">
        <v>48</v>
      </c>
      <c r="S26" s="97" t="s">
        <v>53</v>
      </c>
      <c r="T26" s="98">
        <f t="shared" si="3"/>
        <v>28</v>
      </c>
      <c r="U26" s="99" t="str">
        <f t="shared" si="4"/>
        <v>02.05.2022</v>
      </c>
      <c r="V26" s="100">
        <f t="shared" si="5"/>
        <v>58.1</v>
      </c>
      <c r="W26" s="101">
        <f t="shared" si="6"/>
        <v>0</v>
      </c>
      <c r="X26" s="102">
        <f t="shared" si="7"/>
        <v>58.1</v>
      </c>
      <c r="Y26" s="101">
        <f t="shared" si="8"/>
        <v>0</v>
      </c>
      <c r="Z26" s="103">
        <f t="shared" si="9"/>
        <v>0</v>
      </c>
    </row>
    <row r="27" spans="1:26" s="35" customFormat="1" ht="12.75">
      <c r="A27" s="145">
        <f aca="true" t="shared" si="12" ref="A27:A48">N27</f>
        <v>18</v>
      </c>
      <c r="B27" s="61" t="str">
        <f aca="true" t="shared" si="13" ref="B27:B48">O27</f>
        <v>SPITAL JUDETEAN BAIA MARE</v>
      </c>
      <c r="C27" s="70"/>
      <c r="D27" s="64">
        <v>239</v>
      </c>
      <c r="E27" s="71" t="s">
        <v>87</v>
      </c>
      <c r="F27" s="72">
        <v>251.45</v>
      </c>
      <c r="G27" s="60"/>
      <c r="H27" s="196"/>
      <c r="I27" s="62">
        <f t="shared" si="10"/>
        <v>251.45</v>
      </c>
      <c r="J27" s="62"/>
      <c r="L27" s="63">
        <f aca="true" t="shared" si="14" ref="L27:L48">F27</f>
        <v>251.45</v>
      </c>
      <c r="N27" s="170">
        <f t="shared" si="11"/>
        <v>18</v>
      </c>
      <c r="O27" s="94" t="s">
        <v>36</v>
      </c>
      <c r="P27" s="172" t="s">
        <v>37</v>
      </c>
      <c r="Q27" s="95" t="s">
        <v>37</v>
      </c>
      <c r="R27" s="96" t="s">
        <v>48</v>
      </c>
      <c r="S27" s="97" t="s">
        <v>53</v>
      </c>
      <c r="T27" s="98">
        <f aca="true" t="shared" si="15" ref="T27:T44">D27</f>
        <v>239</v>
      </c>
      <c r="U27" s="99" t="str">
        <f aca="true" t="shared" si="16" ref="U27:U44">IF(E27=0,"0",E27)</f>
        <v>03.05.2022</v>
      </c>
      <c r="V27" s="100">
        <f aca="true" t="shared" si="17" ref="V27:V44">F27</f>
        <v>251.45</v>
      </c>
      <c r="W27" s="101">
        <f aca="true" t="shared" si="18" ref="W27:W44">V27-X27</f>
        <v>0</v>
      </c>
      <c r="X27" s="102">
        <f aca="true" t="shared" si="19" ref="X27:X44">I27</f>
        <v>251.45</v>
      </c>
      <c r="Y27" s="101">
        <f aca="true" t="shared" si="20" ref="Y27:Y44">G27+H27</f>
        <v>0</v>
      </c>
      <c r="Z27" s="103">
        <f aca="true" t="shared" si="21" ref="Z27:Z44">W27-Y27</f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113</v>
      </c>
      <c r="E28" s="71" t="s">
        <v>87</v>
      </c>
      <c r="F28" s="65">
        <v>63</v>
      </c>
      <c r="G28" s="60"/>
      <c r="H28" s="196"/>
      <c r="I28" s="62">
        <f t="shared" si="10"/>
        <v>63</v>
      </c>
      <c r="J28" s="62"/>
      <c r="L28" s="63">
        <f t="shared" si="14"/>
        <v>63</v>
      </c>
      <c r="N28" s="170">
        <f t="shared" si="11"/>
        <v>19</v>
      </c>
      <c r="O28" s="94" t="s">
        <v>36</v>
      </c>
      <c r="P28" s="172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113</v>
      </c>
      <c r="U28" s="99" t="str">
        <f t="shared" si="16"/>
        <v>03.05.2022</v>
      </c>
      <c r="V28" s="100">
        <f t="shared" si="17"/>
        <v>63</v>
      </c>
      <c r="W28" s="101">
        <f t="shared" si="18"/>
        <v>0</v>
      </c>
      <c r="X28" s="102">
        <f t="shared" si="19"/>
        <v>63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164</v>
      </c>
      <c r="E29" s="71" t="s">
        <v>87</v>
      </c>
      <c r="F29" s="65">
        <v>63.12</v>
      </c>
      <c r="G29" s="60"/>
      <c r="H29" s="196"/>
      <c r="I29" s="62">
        <f t="shared" si="10"/>
        <v>63.12</v>
      </c>
      <c r="J29" s="62"/>
      <c r="L29" s="63">
        <f t="shared" si="14"/>
        <v>63.12</v>
      </c>
      <c r="N29" s="170">
        <f t="shared" si="11"/>
        <v>20</v>
      </c>
      <c r="O29" s="94" t="s">
        <v>36</v>
      </c>
      <c r="P29" s="172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164</v>
      </c>
      <c r="U29" s="99" t="str">
        <f t="shared" si="16"/>
        <v>03.05.2022</v>
      </c>
      <c r="V29" s="100">
        <f t="shared" si="17"/>
        <v>63.12</v>
      </c>
      <c r="W29" s="101">
        <f t="shared" si="18"/>
        <v>0</v>
      </c>
      <c r="X29" s="102">
        <f t="shared" si="19"/>
        <v>63.12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3026</v>
      </c>
      <c r="E30" s="71" t="s">
        <v>87</v>
      </c>
      <c r="F30" s="65">
        <v>49.44</v>
      </c>
      <c r="G30" s="60"/>
      <c r="H30" s="196"/>
      <c r="I30" s="62">
        <f t="shared" si="10"/>
        <v>49.44</v>
      </c>
      <c r="J30" s="62"/>
      <c r="L30" s="63">
        <f t="shared" si="14"/>
        <v>49.44</v>
      </c>
      <c r="N30" s="170">
        <f t="shared" si="11"/>
        <v>21</v>
      </c>
      <c r="O30" s="94" t="s">
        <v>36</v>
      </c>
      <c r="P30" s="172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3026</v>
      </c>
      <c r="U30" s="99" t="str">
        <f t="shared" si="16"/>
        <v>03.05.2022</v>
      </c>
      <c r="V30" s="100">
        <f t="shared" si="17"/>
        <v>49.44</v>
      </c>
      <c r="W30" s="101">
        <f t="shared" si="18"/>
        <v>0</v>
      </c>
      <c r="X30" s="102">
        <f t="shared" si="19"/>
        <v>49.44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2318</v>
      </c>
      <c r="E31" s="71" t="s">
        <v>87</v>
      </c>
      <c r="F31" s="72">
        <v>30.15</v>
      </c>
      <c r="G31" s="60"/>
      <c r="H31" s="196"/>
      <c r="I31" s="62">
        <f t="shared" si="10"/>
        <v>30.15</v>
      </c>
      <c r="J31" s="62"/>
      <c r="L31" s="63">
        <f t="shared" si="14"/>
        <v>30.15</v>
      </c>
      <c r="N31" s="170">
        <f t="shared" si="11"/>
        <v>22</v>
      </c>
      <c r="O31" s="94" t="s">
        <v>36</v>
      </c>
      <c r="P31" s="172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2318</v>
      </c>
      <c r="U31" s="99" t="str">
        <f t="shared" si="16"/>
        <v>03.05.2022</v>
      </c>
      <c r="V31" s="100">
        <f t="shared" si="17"/>
        <v>30.15</v>
      </c>
      <c r="W31" s="101">
        <f t="shared" si="18"/>
        <v>0</v>
      </c>
      <c r="X31" s="102">
        <f t="shared" si="19"/>
        <v>30.15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129</v>
      </c>
      <c r="E32" s="71" t="s">
        <v>88</v>
      </c>
      <c r="F32" s="65">
        <v>198.22</v>
      </c>
      <c r="G32" s="60"/>
      <c r="H32" s="196"/>
      <c r="I32" s="62">
        <f t="shared" si="10"/>
        <v>198.22</v>
      </c>
      <c r="J32" s="62"/>
      <c r="L32" s="63">
        <f t="shared" si="14"/>
        <v>198.22</v>
      </c>
      <c r="N32" s="170">
        <f t="shared" si="11"/>
        <v>23</v>
      </c>
      <c r="O32" s="94" t="s">
        <v>36</v>
      </c>
      <c r="P32" s="172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129</v>
      </c>
      <c r="U32" s="99" t="str">
        <f t="shared" si="16"/>
        <v>04.05.2022</v>
      </c>
      <c r="V32" s="100">
        <f t="shared" si="17"/>
        <v>198.22</v>
      </c>
      <c r="W32" s="101">
        <f t="shared" si="18"/>
        <v>0</v>
      </c>
      <c r="X32" s="102">
        <f t="shared" si="19"/>
        <v>198.22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64">
        <v>240</v>
      </c>
      <c r="E33" s="71" t="s">
        <v>88</v>
      </c>
      <c r="F33" s="72">
        <v>79.44</v>
      </c>
      <c r="G33" s="60"/>
      <c r="H33" s="196"/>
      <c r="I33" s="62">
        <f t="shared" si="10"/>
        <v>79.44</v>
      </c>
      <c r="J33" s="62"/>
      <c r="L33" s="63">
        <f t="shared" si="14"/>
        <v>79.44</v>
      </c>
      <c r="N33" s="170">
        <f t="shared" si="11"/>
        <v>24</v>
      </c>
      <c r="O33" s="94" t="s">
        <v>36</v>
      </c>
      <c r="P33" s="172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240</v>
      </c>
      <c r="U33" s="99" t="str">
        <f t="shared" si="16"/>
        <v>04.05.2022</v>
      </c>
      <c r="V33" s="100">
        <f t="shared" si="17"/>
        <v>79.44</v>
      </c>
      <c r="W33" s="101">
        <f t="shared" si="18"/>
        <v>0</v>
      </c>
      <c r="X33" s="102">
        <f t="shared" si="19"/>
        <v>79.44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10052</v>
      </c>
      <c r="E34" s="71" t="s">
        <v>88</v>
      </c>
      <c r="F34" s="72">
        <v>134.92</v>
      </c>
      <c r="G34" s="60"/>
      <c r="H34" s="196"/>
      <c r="I34" s="62">
        <f t="shared" si="10"/>
        <v>134.92</v>
      </c>
      <c r="J34" s="62"/>
      <c r="L34" s="63">
        <f t="shared" si="14"/>
        <v>134.92</v>
      </c>
      <c r="N34" s="170">
        <f t="shared" si="11"/>
        <v>25</v>
      </c>
      <c r="O34" s="94" t="s">
        <v>36</v>
      </c>
      <c r="P34" s="172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10052</v>
      </c>
      <c r="U34" s="99" t="str">
        <f t="shared" si="16"/>
        <v>04.05.2022</v>
      </c>
      <c r="V34" s="100">
        <f t="shared" si="17"/>
        <v>134.92</v>
      </c>
      <c r="W34" s="101">
        <f t="shared" si="18"/>
        <v>0</v>
      </c>
      <c r="X34" s="102">
        <f t="shared" si="19"/>
        <v>134.92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243</v>
      </c>
      <c r="E35" s="71" t="s">
        <v>89</v>
      </c>
      <c r="F35" s="72">
        <v>48.29</v>
      </c>
      <c r="G35" s="60"/>
      <c r="H35" s="196"/>
      <c r="I35" s="62">
        <f t="shared" si="10"/>
        <v>48.29</v>
      </c>
      <c r="J35" s="62"/>
      <c r="L35" s="63">
        <f t="shared" si="14"/>
        <v>48.29</v>
      </c>
      <c r="N35" s="170">
        <f t="shared" si="11"/>
        <v>26</v>
      </c>
      <c r="O35" s="94" t="s">
        <v>36</v>
      </c>
      <c r="P35" s="172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243</v>
      </c>
      <c r="U35" s="99" t="str">
        <f t="shared" si="16"/>
        <v>05.05.2022</v>
      </c>
      <c r="V35" s="100">
        <f t="shared" si="17"/>
        <v>48.29</v>
      </c>
      <c r="W35" s="101">
        <f t="shared" si="18"/>
        <v>0</v>
      </c>
      <c r="X35" s="102">
        <f t="shared" si="19"/>
        <v>48.29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22</v>
      </c>
      <c r="E36" s="71" t="s">
        <v>89</v>
      </c>
      <c r="F36" s="65">
        <v>133.42</v>
      </c>
      <c r="G36" s="60"/>
      <c r="H36" s="196"/>
      <c r="I36" s="62">
        <f t="shared" si="10"/>
        <v>133.42</v>
      </c>
      <c r="J36" s="62"/>
      <c r="L36" s="63">
        <f t="shared" si="14"/>
        <v>133.42</v>
      </c>
      <c r="N36" s="170">
        <f t="shared" si="11"/>
        <v>27</v>
      </c>
      <c r="O36" s="94" t="s">
        <v>36</v>
      </c>
      <c r="P36" s="172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22</v>
      </c>
      <c r="U36" s="99" t="str">
        <f t="shared" si="16"/>
        <v>05.05.2022</v>
      </c>
      <c r="V36" s="100">
        <f t="shared" si="17"/>
        <v>133.42</v>
      </c>
      <c r="W36" s="101">
        <f t="shared" si="18"/>
        <v>0</v>
      </c>
      <c r="X36" s="102">
        <f t="shared" si="19"/>
        <v>133.42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49</v>
      </c>
      <c r="E37" s="71" t="s">
        <v>89</v>
      </c>
      <c r="F37" s="65">
        <v>30.46</v>
      </c>
      <c r="G37" s="60"/>
      <c r="H37" s="196"/>
      <c r="I37" s="62">
        <f t="shared" si="10"/>
        <v>30.46</v>
      </c>
      <c r="J37" s="62"/>
      <c r="L37" s="63">
        <f t="shared" si="14"/>
        <v>30.46</v>
      </c>
      <c r="N37" s="170">
        <f t="shared" si="11"/>
        <v>28</v>
      </c>
      <c r="O37" s="94" t="s">
        <v>36</v>
      </c>
      <c r="P37" s="172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49</v>
      </c>
      <c r="U37" s="99" t="str">
        <f t="shared" si="16"/>
        <v>05.05.2022</v>
      </c>
      <c r="V37" s="100">
        <f t="shared" si="17"/>
        <v>30.46</v>
      </c>
      <c r="W37" s="101">
        <f t="shared" si="18"/>
        <v>0</v>
      </c>
      <c r="X37" s="102">
        <f t="shared" si="19"/>
        <v>30.46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246</v>
      </c>
      <c r="E38" s="71" t="s">
        <v>90</v>
      </c>
      <c r="F38" s="65">
        <v>33.33</v>
      </c>
      <c r="G38" s="60"/>
      <c r="H38" s="196"/>
      <c r="I38" s="62">
        <f t="shared" si="10"/>
        <v>33.33</v>
      </c>
      <c r="J38" s="62"/>
      <c r="L38" s="63">
        <f t="shared" si="14"/>
        <v>33.33</v>
      </c>
      <c r="N38" s="170">
        <f t="shared" si="11"/>
        <v>29</v>
      </c>
      <c r="O38" s="94" t="s">
        <v>36</v>
      </c>
      <c r="P38" s="172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246</v>
      </c>
      <c r="U38" s="99" t="str">
        <f t="shared" si="16"/>
        <v>06.05.2022</v>
      </c>
      <c r="V38" s="100">
        <f t="shared" si="17"/>
        <v>33.33</v>
      </c>
      <c r="W38" s="101">
        <f t="shared" si="18"/>
        <v>0</v>
      </c>
      <c r="X38" s="102">
        <f t="shared" si="19"/>
        <v>33.33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1020</v>
      </c>
      <c r="E39" s="71" t="s">
        <v>90</v>
      </c>
      <c r="F39" s="65">
        <v>68.47</v>
      </c>
      <c r="G39" s="60"/>
      <c r="H39" s="196"/>
      <c r="I39" s="62">
        <f t="shared" si="10"/>
        <v>68.47</v>
      </c>
      <c r="J39" s="62"/>
      <c r="L39" s="63">
        <f t="shared" si="14"/>
        <v>68.47</v>
      </c>
      <c r="N39" s="170">
        <f t="shared" si="11"/>
        <v>30</v>
      </c>
      <c r="O39" s="94" t="s">
        <v>36</v>
      </c>
      <c r="P39" s="172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1020</v>
      </c>
      <c r="U39" s="99" t="str">
        <f t="shared" si="16"/>
        <v>06.05.2022</v>
      </c>
      <c r="V39" s="100">
        <f t="shared" si="17"/>
        <v>68.47</v>
      </c>
      <c r="W39" s="101">
        <f t="shared" si="18"/>
        <v>0</v>
      </c>
      <c r="X39" s="102">
        <f t="shared" si="19"/>
        <v>68.47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51</v>
      </c>
      <c r="E40" s="71" t="s">
        <v>90</v>
      </c>
      <c r="F40" s="65">
        <v>93.4</v>
      </c>
      <c r="G40" s="60"/>
      <c r="H40" s="196"/>
      <c r="I40" s="62">
        <f t="shared" si="10"/>
        <v>93.4</v>
      </c>
      <c r="J40" s="62"/>
      <c r="L40" s="63">
        <f t="shared" si="14"/>
        <v>93.4</v>
      </c>
      <c r="N40" s="170">
        <f t="shared" si="11"/>
        <v>31</v>
      </c>
      <c r="O40" s="94" t="s">
        <v>36</v>
      </c>
      <c r="P40" s="172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51</v>
      </c>
      <c r="U40" s="99" t="str">
        <f t="shared" si="16"/>
        <v>06.05.2022</v>
      </c>
      <c r="V40" s="100">
        <f t="shared" si="17"/>
        <v>93.4</v>
      </c>
      <c r="W40" s="101">
        <f t="shared" si="18"/>
        <v>0</v>
      </c>
      <c r="X40" s="102">
        <f t="shared" si="19"/>
        <v>93.4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166</v>
      </c>
      <c r="E41" s="71" t="s">
        <v>90</v>
      </c>
      <c r="F41" s="65">
        <v>677.89</v>
      </c>
      <c r="G41" s="60"/>
      <c r="H41" s="196"/>
      <c r="I41" s="62">
        <f t="shared" si="10"/>
        <v>677.89</v>
      </c>
      <c r="J41" s="62"/>
      <c r="L41" s="63">
        <f t="shared" si="14"/>
        <v>677.89</v>
      </c>
      <c r="N41" s="170">
        <f t="shared" si="11"/>
        <v>32</v>
      </c>
      <c r="O41" s="94" t="s">
        <v>36</v>
      </c>
      <c r="P41" s="172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166</v>
      </c>
      <c r="U41" s="99" t="str">
        <f t="shared" si="16"/>
        <v>06.05.2022</v>
      </c>
      <c r="V41" s="100">
        <f t="shared" si="17"/>
        <v>677.89</v>
      </c>
      <c r="W41" s="101">
        <f t="shared" si="18"/>
        <v>0</v>
      </c>
      <c r="X41" s="102">
        <f t="shared" si="19"/>
        <v>677.89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167</v>
      </c>
      <c r="E42" s="71" t="s">
        <v>91</v>
      </c>
      <c r="F42" s="65">
        <v>97.84</v>
      </c>
      <c r="G42" s="60"/>
      <c r="H42" s="196"/>
      <c r="I42" s="62">
        <f t="shared" si="10"/>
        <v>97.84</v>
      </c>
      <c r="J42" s="62"/>
      <c r="L42" s="63">
        <f t="shared" si="14"/>
        <v>97.84</v>
      </c>
      <c r="N42" s="170">
        <f t="shared" si="11"/>
        <v>33</v>
      </c>
      <c r="O42" s="94" t="s">
        <v>36</v>
      </c>
      <c r="P42" s="172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167</v>
      </c>
      <c r="U42" s="99" t="str">
        <f t="shared" si="16"/>
        <v>09.05.2022</v>
      </c>
      <c r="V42" s="100">
        <f t="shared" si="17"/>
        <v>97.84</v>
      </c>
      <c r="W42" s="101">
        <f t="shared" si="18"/>
        <v>0</v>
      </c>
      <c r="X42" s="102">
        <f t="shared" si="19"/>
        <v>97.84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1807</v>
      </c>
      <c r="E43" s="71" t="s">
        <v>92</v>
      </c>
      <c r="F43" s="127">
        <v>170.31</v>
      </c>
      <c r="G43" s="60"/>
      <c r="H43" s="196"/>
      <c r="I43" s="62">
        <f t="shared" si="10"/>
        <v>170.31</v>
      </c>
      <c r="J43" s="62"/>
      <c r="L43" s="63">
        <f t="shared" si="14"/>
        <v>170.31</v>
      </c>
      <c r="N43" s="170">
        <f t="shared" si="11"/>
        <v>34</v>
      </c>
      <c r="O43" s="94" t="s">
        <v>36</v>
      </c>
      <c r="P43" s="172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1807</v>
      </c>
      <c r="U43" s="99" t="str">
        <f t="shared" si="16"/>
        <v>10.05.2022</v>
      </c>
      <c r="V43" s="100">
        <f t="shared" si="17"/>
        <v>170.31</v>
      </c>
      <c r="W43" s="101">
        <f t="shared" si="18"/>
        <v>0</v>
      </c>
      <c r="X43" s="102">
        <f t="shared" si="19"/>
        <v>170.31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13</v>
      </c>
      <c r="E44" s="71" t="s">
        <v>92</v>
      </c>
      <c r="F44" s="65">
        <v>73.42</v>
      </c>
      <c r="G44" s="60"/>
      <c r="H44" s="196"/>
      <c r="I44" s="62">
        <f t="shared" si="10"/>
        <v>73.42</v>
      </c>
      <c r="J44" s="62"/>
      <c r="L44" s="63">
        <f t="shared" si="14"/>
        <v>73.42</v>
      </c>
      <c r="N44" s="170">
        <f t="shared" si="11"/>
        <v>35</v>
      </c>
      <c r="O44" s="94" t="s">
        <v>36</v>
      </c>
      <c r="P44" s="172" t="s">
        <v>37</v>
      </c>
      <c r="Q44" s="95" t="s">
        <v>37</v>
      </c>
      <c r="R44" s="96" t="s">
        <v>48</v>
      </c>
      <c r="S44" s="97" t="s">
        <v>53</v>
      </c>
      <c r="T44" s="98">
        <f t="shared" si="15"/>
        <v>13</v>
      </c>
      <c r="U44" s="99" t="str">
        <f t="shared" si="16"/>
        <v>10.05.2022</v>
      </c>
      <c r="V44" s="100">
        <f t="shared" si="17"/>
        <v>73.42</v>
      </c>
      <c r="W44" s="101">
        <f t="shared" si="18"/>
        <v>0</v>
      </c>
      <c r="X44" s="102">
        <f t="shared" si="19"/>
        <v>73.42</v>
      </c>
      <c r="Y44" s="101">
        <f t="shared" si="20"/>
        <v>0</v>
      </c>
      <c r="Z44" s="103">
        <f t="shared" si="21"/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365</v>
      </c>
      <c r="E45" s="71" t="s">
        <v>92</v>
      </c>
      <c r="F45" s="65">
        <v>385.67</v>
      </c>
      <c r="G45" s="60"/>
      <c r="H45" s="196"/>
      <c r="I45" s="62">
        <f t="shared" si="10"/>
        <v>385.67</v>
      </c>
      <c r="J45" s="62"/>
      <c r="L45" s="63">
        <f t="shared" si="14"/>
        <v>385.67</v>
      </c>
      <c r="N45" s="170">
        <f t="shared" si="11"/>
        <v>36</v>
      </c>
      <c r="O45" s="94" t="s">
        <v>36</v>
      </c>
      <c r="P45" s="172" t="s">
        <v>37</v>
      </c>
      <c r="Q45" s="95" t="s">
        <v>37</v>
      </c>
      <c r="R45" s="96" t="s">
        <v>48</v>
      </c>
      <c r="S45" s="97" t="s">
        <v>53</v>
      </c>
      <c r="T45" s="98">
        <f aca="true" t="shared" si="22" ref="T45:T56">D45</f>
        <v>365</v>
      </c>
      <c r="U45" s="99" t="str">
        <f aca="true" t="shared" si="23" ref="U45:U56">IF(E45=0,"0",E45)</f>
        <v>10.05.2022</v>
      </c>
      <c r="V45" s="100">
        <f aca="true" t="shared" si="24" ref="V45:V56">F45</f>
        <v>385.67</v>
      </c>
      <c r="W45" s="101">
        <f aca="true" t="shared" si="25" ref="W45:W56">V45-X45</f>
        <v>0</v>
      </c>
      <c r="X45" s="102">
        <f aca="true" t="shared" si="26" ref="X45:X56">I45</f>
        <v>385.67</v>
      </c>
      <c r="Y45" s="101">
        <f aca="true" t="shared" si="27" ref="Y45:Y56">G45+H45</f>
        <v>0</v>
      </c>
      <c r="Z45" s="103">
        <f aca="true" t="shared" si="28" ref="Z45:Z56">W45-Y45</f>
        <v>0</v>
      </c>
    </row>
    <row r="46" spans="1:26" s="35" customFormat="1" ht="12.75">
      <c r="A46" s="145">
        <f t="shared" si="12"/>
        <v>37</v>
      </c>
      <c r="B46" s="61" t="str">
        <f t="shared" si="13"/>
        <v>SPITAL JUDETEAN BAIA MARE</v>
      </c>
      <c r="C46" s="70"/>
      <c r="D46" s="70">
        <v>168</v>
      </c>
      <c r="E46" s="71" t="s">
        <v>92</v>
      </c>
      <c r="F46" s="65">
        <v>393.56</v>
      </c>
      <c r="G46" s="60"/>
      <c r="H46" s="196"/>
      <c r="I46" s="62">
        <f t="shared" si="10"/>
        <v>393.56</v>
      </c>
      <c r="J46" s="62"/>
      <c r="L46" s="63">
        <f t="shared" si="14"/>
        <v>393.56</v>
      </c>
      <c r="N46" s="170">
        <f t="shared" si="11"/>
        <v>37</v>
      </c>
      <c r="O46" s="94" t="s">
        <v>36</v>
      </c>
      <c r="P46" s="172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168</v>
      </c>
      <c r="U46" s="99" t="str">
        <f t="shared" si="23"/>
        <v>10.05.2022</v>
      </c>
      <c r="V46" s="100">
        <f t="shared" si="24"/>
        <v>393.56</v>
      </c>
      <c r="W46" s="101">
        <f t="shared" si="25"/>
        <v>0</v>
      </c>
      <c r="X46" s="102">
        <f t="shared" si="26"/>
        <v>393.56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>N47</f>
        <v>38</v>
      </c>
      <c r="B47" s="61" t="str">
        <f>O47</f>
        <v>SPITAL JUDETEAN BAIA MARE</v>
      </c>
      <c r="C47" s="70"/>
      <c r="D47" s="70">
        <v>169</v>
      </c>
      <c r="E47" s="71" t="s">
        <v>92</v>
      </c>
      <c r="F47" s="72">
        <v>104.82</v>
      </c>
      <c r="G47" s="60"/>
      <c r="H47" s="196"/>
      <c r="I47" s="62">
        <f t="shared" si="10"/>
        <v>104.82</v>
      </c>
      <c r="J47" s="62"/>
      <c r="L47" s="63">
        <f>F47</f>
        <v>104.82</v>
      </c>
      <c r="N47" s="170">
        <f t="shared" si="11"/>
        <v>38</v>
      </c>
      <c r="O47" s="94" t="s">
        <v>36</v>
      </c>
      <c r="P47" s="172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169</v>
      </c>
      <c r="U47" s="99" t="str">
        <f t="shared" si="23"/>
        <v>10.05.2022</v>
      </c>
      <c r="V47" s="100">
        <f t="shared" si="24"/>
        <v>104.82</v>
      </c>
      <c r="W47" s="101">
        <f t="shared" si="25"/>
        <v>0</v>
      </c>
      <c r="X47" s="102">
        <f t="shared" si="26"/>
        <v>104.82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t="shared" si="12"/>
        <v>39</v>
      </c>
      <c r="B48" s="61" t="str">
        <f t="shared" si="13"/>
        <v>SPITAL JUDETEAN BAIA MARE</v>
      </c>
      <c r="C48" s="70"/>
      <c r="D48" s="70">
        <v>55</v>
      </c>
      <c r="E48" s="71" t="s">
        <v>93</v>
      </c>
      <c r="F48" s="72">
        <v>52.93</v>
      </c>
      <c r="G48" s="60"/>
      <c r="H48" s="196"/>
      <c r="I48" s="62">
        <f t="shared" si="10"/>
        <v>52.93</v>
      </c>
      <c r="J48" s="62"/>
      <c r="L48" s="63">
        <f t="shared" si="14"/>
        <v>52.93</v>
      </c>
      <c r="N48" s="170">
        <f t="shared" si="11"/>
        <v>39</v>
      </c>
      <c r="O48" s="94" t="s">
        <v>36</v>
      </c>
      <c r="P48" s="172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55</v>
      </c>
      <c r="U48" s="99" t="str">
        <f t="shared" si="23"/>
        <v>11.05.2022</v>
      </c>
      <c r="V48" s="100">
        <f t="shared" si="24"/>
        <v>52.93</v>
      </c>
      <c r="W48" s="101">
        <f t="shared" si="25"/>
        <v>0</v>
      </c>
      <c r="X48" s="102">
        <f t="shared" si="26"/>
        <v>52.93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aca="true" t="shared" si="29" ref="A49:B55">N49</f>
        <v>40</v>
      </c>
      <c r="B49" s="61" t="str">
        <f t="shared" si="29"/>
        <v>SPITAL JUDETEAN BAIA MARE</v>
      </c>
      <c r="C49" s="70"/>
      <c r="D49" s="64">
        <v>252</v>
      </c>
      <c r="E49" s="71" t="s">
        <v>93</v>
      </c>
      <c r="F49" s="72">
        <v>59.26</v>
      </c>
      <c r="G49" s="60"/>
      <c r="H49" s="196"/>
      <c r="I49" s="62">
        <f t="shared" si="10"/>
        <v>59.26</v>
      </c>
      <c r="J49" s="62"/>
      <c r="L49" s="63">
        <f aca="true" t="shared" si="30" ref="L49:L56">F49</f>
        <v>59.26</v>
      </c>
      <c r="N49" s="170">
        <f t="shared" si="11"/>
        <v>40</v>
      </c>
      <c r="O49" s="94" t="s">
        <v>36</v>
      </c>
      <c r="P49" s="172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252</v>
      </c>
      <c r="U49" s="99" t="str">
        <f t="shared" si="23"/>
        <v>11.05.2022</v>
      </c>
      <c r="V49" s="100">
        <f t="shared" si="24"/>
        <v>59.26</v>
      </c>
      <c r="W49" s="101">
        <f t="shared" si="25"/>
        <v>0</v>
      </c>
      <c r="X49" s="102">
        <f t="shared" si="26"/>
        <v>59.26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30</v>
      </c>
      <c r="E50" s="71" t="s">
        <v>93</v>
      </c>
      <c r="F50" s="65">
        <v>137.53</v>
      </c>
      <c r="G50" s="60"/>
      <c r="H50" s="196"/>
      <c r="I50" s="62">
        <f t="shared" si="10"/>
        <v>137.53</v>
      </c>
      <c r="J50" s="62"/>
      <c r="L50" s="63">
        <f t="shared" si="30"/>
        <v>137.53</v>
      </c>
      <c r="N50" s="170">
        <f t="shared" si="11"/>
        <v>41</v>
      </c>
      <c r="O50" s="94" t="s">
        <v>36</v>
      </c>
      <c r="P50" s="172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30</v>
      </c>
      <c r="U50" s="99" t="str">
        <f t="shared" si="23"/>
        <v>11.05.2022</v>
      </c>
      <c r="V50" s="100">
        <f t="shared" si="24"/>
        <v>137.53</v>
      </c>
      <c r="W50" s="101">
        <f t="shared" si="25"/>
        <v>0</v>
      </c>
      <c r="X50" s="102">
        <f t="shared" si="26"/>
        <v>137.53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253</v>
      </c>
      <c r="E51" s="71" t="s">
        <v>82</v>
      </c>
      <c r="F51" s="65">
        <v>105.05</v>
      </c>
      <c r="G51" s="60"/>
      <c r="H51" s="196"/>
      <c r="I51" s="62">
        <f t="shared" si="10"/>
        <v>105.05</v>
      </c>
      <c r="J51" s="62"/>
      <c r="L51" s="63">
        <f t="shared" si="30"/>
        <v>105.05</v>
      </c>
      <c r="N51" s="170">
        <f t="shared" si="11"/>
        <v>42</v>
      </c>
      <c r="O51" s="94" t="s">
        <v>36</v>
      </c>
      <c r="P51" s="172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253</v>
      </c>
      <c r="U51" s="99" t="str">
        <f t="shared" si="23"/>
        <v>12.05.2022</v>
      </c>
      <c r="V51" s="100">
        <f t="shared" si="24"/>
        <v>105.05</v>
      </c>
      <c r="W51" s="101">
        <f t="shared" si="25"/>
        <v>0</v>
      </c>
      <c r="X51" s="102">
        <f t="shared" si="26"/>
        <v>105.05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3032</v>
      </c>
      <c r="E52" s="71" t="s">
        <v>82</v>
      </c>
      <c r="F52" s="65">
        <v>85.06</v>
      </c>
      <c r="G52" s="60"/>
      <c r="H52" s="196"/>
      <c r="I52" s="62">
        <f t="shared" si="10"/>
        <v>85.06</v>
      </c>
      <c r="J52" s="62"/>
      <c r="L52" s="63">
        <f t="shared" si="30"/>
        <v>85.06</v>
      </c>
      <c r="N52" s="170">
        <f t="shared" si="11"/>
        <v>43</v>
      </c>
      <c r="O52" s="94" t="s">
        <v>36</v>
      </c>
      <c r="P52" s="172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3032</v>
      </c>
      <c r="U52" s="99" t="str">
        <f t="shared" si="23"/>
        <v>12.05.2022</v>
      </c>
      <c r="V52" s="100">
        <f t="shared" si="24"/>
        <v>85.06</v>
      </c>
      <c r="W52" s="101">
        <f t="shared" si="25"/>
        <v>0</v>
      </c>
      <c r="X52" s="102">
        <f t="shared" si="26"/>
        <v>85.06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134</v>
      </c>
      <c r="E53" s="71" t="s">
        <v>82</v>
      </c>
      <c r="F53" s="65">
        <v>144.05</v>
      </c>
      <c r="G53" s="60"/>
      <c r="H53" s="196"/>
      <c r="I53" s="62">
        <f t="shared" si="10"/>
        <v>144.05</v>
      </c>
      <c r="J53" s="62"/>
      <c r="L53" s="63">
        <f t="shared" si="30"/>
        <v>144.05</v>
      </c>
      <c r="N53" s="170">
        <f t="shared" si="11"/>
        <v>44</v>
      </c>
      <c r="O53" s="94" t="s">
        <v>36</v>
      </c>
      <c r="P53" s="172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134</v>
      </c>
      <c r="U53" s="99" t="str">
        <f t="shared" si="23"/>
        <v>12.05.2022</v>
      </c>
      <c r="V53" s="100">
        <f t="shared" si="24"/>
        <v>144.05</v>
      </c>
      <c r="W53" s="101">
        <f t="shared" si="25"/>
        <v>0</v>
      </c>
      <c r="X53" s="102">
        <f t="shared" si="26"/>
        <v>144.05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64">
        <v>174</v>
      </c>
      <c r="E54" s="71" t="s">
        <v>78</v>
      </c>
      <c r="F54" s="72">
        <v>197.68</v>
      </c>
      <c r="G54" s="60"/>
      <c r="H54" s="196"/>
      <c r="I54" s="62">
        <f t="shared" si="10"/>
        <v>197.68</v>
      </c>
      <c r="J54" s="62"/>
      <c r="L54" s="63">
        <f t="shared" si="30"/>
        <v>197.68</v>
      </c>
      <c r="N54" s="170">
        <f t="shared" si="11"/>
        <v>45</v>
      </c>
      <c r="O54" s="94" t="s">
        <v>36</v>
      </c>
      <c r="P54" s="172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174</v>
      </c>
      <c r="U54" s="99" t="str">
        <f t="shared" si="23"/>
        <v>13.05.2022</v>
      </c>
      <c r="V54" s="100">
        <f t="shared" si="24"/>
        <v>197.68</v>
      </c>
      <c r="W54" s="101">
        <f t="shared" si="25"/>
        <v>0</v>
      </c>
      <c r="X54" s="102">
        <f t="shared" si="26"/>
        <v>197.68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 t="shared" si="29"/>
        <v>46</v>
      </c>
      <c r="B55" s="61" t="str">
        <f t="shared" si="29"/>
        <v>SPITAL JUDETEAN BAIA MARE</v>
      </c>
      <c r="C55" s="70"/>
      <c r="D55" s="70">
        <v>175</v>
      </c>
      <c r="E55" s="71" t="s">
        <v>78</v>
      </c>
      <c r="F55" s="72">
        <v>419.58</v>
      </c>
      <c r="G55" s="60"/>
      <c r="H55" s="196"/>
      <c r="I55" s="62">
        <f t="shared" si="10"/>
        <v>419.58</v>
      </c>
      <c r="J55" s="62"/>
      <c r="L55" s="63">
        <f t="shared" si="30"/>
        <v>419.58</v>
      </c>
      <c r="N55" s="170">
        <f t="shared" si="11"/>
        <v>46</v>
      </c>
      <c r="O55" s="94" t="s">
        <v>36</v>
      </c>
      <c r="P55" s="172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175</v>
      </c>
      <c r="U55" s="99" t="str">
        <f t="shared" si="23"/>
        <v>13.05.2022</v>
      </c>
      <c r="V55" s="100">
        <f t="shared" si="24"/>
        <v>419.58</v>
      </c>
      <c r="W55" s="101">
        <f t="shared" si="25"/>
        <v>0</v>
      </c>
      <c r="X55" s="102">
        <f t="shared" si="26"/>
        <v>419.58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>N56</f>
        <v>47</v>
      </c>
      <c r="B56" s="61" t="str">
        <f>O56</f>
        <v>SPITAL JUDETEAN BAIA MARE</v>
      </c>
      <c r="C56" s="70"/>
      <c r="D56" s="70">
        <v>259</v>
      </c>
      <c r="E56" s="71" t="s">
        <v>78</v>
      </c>
      <c r="F56" s="72">
        <v>57.89</v>
      </c>
      <c r="G56" s="60"/>
      <c r="H56" s="196"/>
      <c r="I56" s="62">
        <f t="shared" si="10"/>
        <v>57.89</v>
      </c>
      <c r="J56" s="62"/>
      <c r="L56" s="63">
        <f t="shared" si="30"/>
        <v>57.89</v>
      </c>
      <c r="N56" s="170">
        <f t="shared" si="11"/>
        <v>47</v>
      </c>
      <c r="O56" s="94" t="s">
        <v>36</v>
      </c>
      <c r="P56" s="172" t="s">
        <v>37</v>
      </c>
      <c r="Q56" s="95" t="s">
        <v>37</v>
      </c>
      <c r="R56" s="96" t="s">
        <v>48</v>
      </c>
      <c r="S56" s="97" t="s">
        <v>53</v>
      </c>
      <c r="T56" s="98">
        <f t="shared" si="22"/>
        <v>259</v>
      </c>
      <c r="U56" s="99" t="str">
        <f t="shared" si="23"/>
        <v>13.05.2022</v>
      </c>
      <c r="V56" s="100">
        <f t="shared" si="24"/>
        <v>57.89</v>
      </c>
      <c r="W56" s="101">
        <f t="shared" si="25"/>
        <v>0</v>
      </c>
      <c r="X56" s="102">
        <f t="shared" si="26"/>
        <v>57.89</v>
      </c>
      <c r="Y56" s="101">
        <f t="shared" si="27"/>
        <v>0</v>
      </c>
      <c r="Z56" s="103">
        <f t="shared" si="28"/>
        <v>0</v>
      </c>
    </row>
    <row r="57" spans="1:26" s="35" customFormat="1" ht="12.75">
      <c r="A57" s="145">
        <f aca="true" t="shared" si="31" ref="A57:A63">N57</f>
        <v>48</v>
      </c>
      <c r="B57" s="61" t="str">
        <f aca="true" t="shared" si="32" ref="B57:B63">O57</f>
        <v>SPITAL JUDETEAN BAIA MARE</v>
      </c>
      <c r="C57" s="70"/>
      <c r="D57" s="70">
        <v>24</v>
      </c>
      <c r="E57" s="71" t="s">
        <v>78</v>
      </c>
      <c r="F57" s="65">
        <v>265.13</v>
      </c>
      <c r="G57" s="60"/>
      <c r="H57" s="196"/>
      <c r="I57" s="62">
        <f t="shared" si="10"/>
        <v>265.13</v>
      </c>
      <c r="J57" s="62"/>
      <c r="L57" s="63">
        <f>F57</f>
        <v>265.13</v>
      </c>
      <c r="N57" s="170">
        <f t="shared" si="11"/>
        <v>48</v>
      </c>
      <c r="O57" s="94" t="s">
        <v>36</v>
      </c>
      <c r="P57" s="172" t="s">
        <v>37</v>
      </c>
      <c r="Q57" s="95" t="s">
        <v>37</v>
      </c>
      <c r="R57" s="96" t="s">
        <v>48</v>
      </c>
      <c r="S57" s="97" t="s">
        <v>53</v>
      </c>
      <c r="T57" s="98">
        <f>D57</f>
        <v>24</v>
      </c>
      <c r="U57" s="99" t="str">
        <f>IF(E57=0,"0",E57)</f>
        <v>13.05.2022</v>
      </c>
      <c r="V57" s="100">
        <f>F57</f>
        <v>265.13</v>
      </c>
      <c r="W57" s="101">
        <f>V57-X57</f>
        <v>0</v>
      </c>
      <c r="X57" s="102">
        <f>I57</f>
        <v>265.13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172</v>
      </c>
      <c r="E58" s="71" t="s">
        <v>78</v>
      </c>
      <c r="F58" s="65">
        <v>303.29</v>
      </c>
      <c r="G58" s="60"/>
      <c r="H58" s="196"/>
      <c r="I58" s="62">
        <f t="shared" si="10"/>
        <v>303.29</v>
      </c>
      <c r="J58" s="62"/>
      <c r="L58" s="63">
        <f>F58</f>
        <v>303.29</v>
      </c>
      <c r="N58" s="170">
        <f t="shared" si="11"/>
        <v>49</v>
      </c>
      <c r="O58" s="94" t="s">
        <v>36</v>
      </c>
      <c r="P58" s="172" t="s">
        <v>37</v>
      </c>
      <c r="Q58" s="95" t="s">
        <v>37</v>
      </c>
      <c r="R58" s="96" t="s">
        <v>48</v>
      </c>
      <c r="S58" s="97" t="s">
        <v>53</v>
      </c>
      <c r="T58" s="98">
        <f>D58</f>
        <v>172</v>
      </c>
      <c r="U58" s="99" t="str">
        <f>IF(E58=0,"0",E58)</f>
        <v>13.05.2022</v>
      </c>
      <c r="V58" s="100">
        <f>F58</f>
        <v>303.29</v>
      </c>
      <c r="W58" s="101">
        <f>V58-X58</f>
        <v>0</v>
      </c>
      <c r="X58" s="102">
        <f>I58</f>
        <v>303.29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172</v>
      </c>
      <c r="E59" s="71" t="s">
        <v>78</v>
      </c>
      <c r="F59" s="65">
        <v>175.1</v>
      </c>
      <c r="G59" s="60"/>
      <c r="H59" s="196"/>
      <c r="I59" s="62">
        <f t="shared" si="10"/>
        <v>175.1</v>
      </c>
      <c r="J59" s="62"/>
      <c r="L59" s="63">
        <f>F59</f>
        <v>175.1</v>
      </c>
      <c r="N59" s="170">
        <f t="shared" si="11"/>
        <v>50</v>
      </c>
      <c r="O59" s="94" t="s">
        <v>36</v>
      </c>
      <c r="P59" s="172" t="s">
        <v>37</v>
      </c>
      <c r="Q59" s="95" t="s">
        <v>37</v>
      </c>
      <c r="R59" s="96" t="s">
        <v>48</v>
      </c>
      <c r="S59" s="97" t="s">
        <v>53</v>
      </c>
      <c r="T59" s="98">
        <f>D59</f>
        <v>172</v>
      </c>
      <c r="U59" s="99" t="str">
        <f>IF(E59=0,"0",E59)</f>
        <v>13.05.2022</v>
      </c>
      <c r="V59" s="100">
        <f>F59</f>
        <v>175.1</v>
      </c>
      <c r="W59" s="101">
        <f>V59-X59</f>
        <v>0</v>
      </c>
      <c r="X59" s="102">
        <f>I59</f>
        <v>175.1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795</v>
      </c>
      <c r="E60" s="71" t="s">
        <v>94</v>
      </c>
      <c r="F60" s="65">
        <v>359.68</v>
      </c>
      <c r="G60" s="60"/>
      <c r="H60" s="196"/>
      <c r="I60" s="62">
        <f t="shared" si="10"/>
        <v>359.68</v>
      </c>
      <c r="J60" s="62"/>
      <c r="L60" s="63">
        <f>F60</f>
        <v>359.68</v>
      </c>
      <c r="N60" s="170">
        <f t="shared" si="11"/>
        <v>51</v>
      </c>
      <c r="O60" s="94" t="s">
        <v>36</v>
      </c>
      <c r="P60" s="172" t="s">
        <v>37</v>
      </c>
      <c r="Q60" s="95" t="s">
        <v>37</v>
      </c>
      <c r="R60" s="96" t="s">
        <v>48</v>
      </c>
      <c r="S60" s="97" t="s">
        <v>53</v>
      </c>
      <c r="T60" s="98">
        <f>D60</f>
        <v>795</v>
      </c>
      <c r="U60" s="99" t="str">
        <f>IF(E60=0,"0",E60)</f>
        <v>14.05.2022</v>
      </c>
      <c r="V60" s="100">
        <f>F60</f>
        <v>359.68</v>
      </c>
      <c r="W60" s="101">
        <f>V60-X60</f>
        <v>0</v>
      </c>
      <c r="X60" s="102">
        <f>I60</f>
        <v>359.68</v>
      </c>
      <c r="Y60" s="101">
        <f>G60+H60</f>
        <v>0</v>
      </c>
      <c r="Z60" s="103">
        <f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3035</v>
      </c>
      <c r="E61" s="71" t="s">
        <v>95</v>
      </c>
      <c r="F61" s="65">
        <v>204.21</v>
      </c>
      <c r="G61" s="60"/>
      <c r="H61" s="196"/>
      <c r="I61" s="62">
        <f t="shared" si="10"/>
        <v>204.21</v>
      </c>
      <c r="J61" s="62"/>
      <c r="L61" s="63">
        <f aca="true" t="shared" si="33" ref="L61:L80">F61</f>
        <v>204.21</v>
      </c>
      <c r="N61" s="170">
        <f t="shared" si="11"/>
        <v>52</v>
      </c>
      <c r="O61" s="94" t="s">
        <v>36</v>
      </c>
      <c r="P61" s="172" t="s">
        <v>37</v>
      </c>
      <c r="Q61" s="95" t="s">
        <v>37</v>
      </c>
      <c r="R61" s="96" t="s">
        <v>48</v>
      </c>
      <c r="S61" s="97" t="s">
        <v>53</v>
      </c>
      <c r="T61" s="98">
        <f aca="true" t="shared" si="34" ref="T61:T86">D61</f>
        <v>3035</v>
      </c>
      <c r="U61" s="99" t="str">
        <f aca="true" t="shared" si="35" ref="U61:U86">IF(E61=0,"0",E61)</f>
        <v>15.05.2022</v>
      </c>
      <c r="V61" s="100">
        <f aca="true" t="shared" si="36" ref="V61:V86">F61</f>
        <v>204.21</v>
      </c>
      <c r="W61" s="101">
        <f aca="true" t="shared" si="37" ref="W61:W86">V61-X61</f>
        <v>0</v>
      </c>
      <c r="X61" s="102">
        <f aca="true" t="shared" si="38" ref="X61:X86">I61</f>
        <v>204.21</v>
      </c>
      <c r="Y61" s="101">
        <f aca="true" t="shared" si="39" ref="Y61:Y86">G61+H61</f>
        <v>0</v>
      </c>
      <c r="Z61" s="103">
        <f aca="true" t="shared" si="40" ref="Z61:Z86">W61-Y61</f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262</v>
      </c>
      <c r="E62" s="71" t="s">
        <v>96</v>
      </c>
      <c r="F62" s="65">
        <v>230.79</v>
      </c>
      <c r="G62" s="60"/>
      <c r="H62" s="196"/>
      <c r="I62" s="62">
        <f t="shared" si="10"/>
        <v>230.79</v>
      </c>
      <c r="J62" s="62"/>
      <c r="L62" s="63">
        <f t="shared" si="33"/>
        <v>230.79</v>
      </c>
      <c r="N62" s="170">
        <f t="shared" si="11"/>
        <v>53</v>
      </c>
      <c r="O62" s="94" t="s">
        <v>36</v>
      </c>
      <c r="P62" s="172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262</v>
      </c>
      <c r="U62" s="99" t="str">
        <f t="shared" si="35"/>
        <v>16.05.2022</v>
      </c>
      <c r="V62" s="100">
        <f t="shared" si="36"/>
        <v>230.79</v>
      </c>
      <c r="W62" s="101">
        <f t="shared" si="37"/>
        <v>0</v>
      </c>
      <c r="X62" s="102">
        <f t="shared" si="38"/>
        <v>230.79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 t="shared" si="31"/>
        <v>54</v>
      </c>
      <c r="B63" s="61" t="str">
        <f t="shared" si="32"/>
        <v>SPITAL JUDETEAN BAIA MARE</v>
      </c>
      <c r="C63" s="70"/>
      <c r="D63" s="70">
        <v>53</v>
      </c>
      <c r="E63" s="71" t="s">
        <v>96</v>
      </c>
      <c r="F63" s="65">
        <v>48.06</v>
      </c>
      <c r="G63" s="60"/>
      <c r="H63" s="196"/>
      <c r="I63" s="62">
        <f t="shared" si="10"/>
        <v>48.06</v>
      </c>
      <c r="J63" s="62"/>
      <c r="L63" s="63">
        <f t="shared" si="33"/>
        <v>48.06</v>
      </c>
      <c r="N63" s="170">
        <f t="shared" si="11"/>
        <v>54</v>
      </c>
      <c r="O63" s="94" t="s">
        <v>36</v>
      </c>
      <c r="P63" s="172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53</v>
      </c>
      <c r="U63" s="99" t="str">
        <f t="shared" si="35"/>
        <v>16.05.2022</v>
      </c>
      <c r="V63" s="100">
        <f t="shared" si="36"/>
        <v>48.06</v>
      </c>
      <c r="W63" s="101">
        <f t="shared" si="37"/>
        <v>0</v>
      </c>
      <c r="X63" s="102">
        <f t="shared" si="38"/>
        <v>48.06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54</v>
      </c>
      <c r="E64" s="71" t="s">
        <v>96</v>
      </c>
      <c r="F64" s="65">
        <v>41.64</v>
      </c>
      <c r="G64" s="60"/>
      <c r="H64" s="196"/>
      <c r="I64" s="62">
        <f t="shared" si="10"/>
        <v>41.64</v>
      </c>
      <c r="J64" s="62"/>
      <c r="L64" s="63">
        <f t="shared" si="33"/>
        <v>41.64</v>
      </c>
      <c r="N64" s="170">
        <f t="shared" si="11"/>
        <v>55</v>
      </c>
      <c r="O64" s="94" t="s">
        <v>36</v>
      </c>
      <c r="P64" s="172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54</v>
      </c>
      <c r="U64" s="99" t="str">
        <f t="shared" si="35"/>
        <v>16.05.2022</v>
      </c>
      <c r="V64" s="100">
        <f t="shared" si="36"/>
        <v>41.64</v>
      </c>
      <c r="W64" s="101">
        <f t="shared" si="37"/>
        <v>0</v>
      </c>
      <c r="X64" s="102">
        <f t="shared" si="38"/>
        <v>41.64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>N65</f>
        <v>56</v>
      </c>
      <c r="B65" s="61" t="str">
        <f>O65</f>
        <v>SPITAL JUDETEAN BAIA MARE</v>
      </c>
      <c r="C65" s="70"/>
      <c r="D65" s="70">
        <v>97</v>
      </c>
      <c r="E65" s="71" t="s">
        <v>96</v>
      </c>
      <c r="F65" s="65">
        <v>95.75</v>
      </c>
      <c r="G65" s="60"/>
      <c r="H65" s="196"/>
      <c r="I65" s="62">
        <f t="shared" si="10"/>
        <v>95.75</v>
      </c>
      <c r="J65" s="62"/>
      <c r="L65" s="63">
        <f t="shared" si="33"/>
        <v>95.75</v>
      </c>
      <c r="N65" s="170">
        <f t="shared" si="11"/>
        <v>56</v>
      </c>
      <c r="O65" s="94" t="s">
        <v>36</v>
      </c>
      <c r="P65" s="172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97</v>
      </c>
      <c r="U65" s="99" t="str">
        <f t="shared" si="35"/>
        <v>16.05.2022</v>
      </c>
      <c r="V65" s="100">
        <f t="shared" si="36"/>
        <v>95.75</v>
      </c>
      <c r="W65" s="101">
        <f t="shared" si="37"/>
        <v>0</v>
      </c>
      <c r="X65" s="102">
        <f t="shared" si="38"/>
        <v>95.75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aca="true" t="shared" si="41" ref="A66:A75">N66</f>
        <v>57</v>
      </c>
      <c r="B66" s="61" t="str">
        <f aca="true" t="shared" si="42" ref="B66:B75">O66</f>
        <v>SPITAL JUDETEAN BAIA MARE</v>
      </c>
      <c r="C66" s="70"/>
      <c r="D66" s="70">
        <v>261</v>
      </c>
      <c r="E66" s="71" t="s">
        <v>96</v>
      </c>
      <c r="F66" s="65">
        <v>58.77</v>
      </c>
      <c r="G66" s="60"/>
      <c r="H66" s="196"/>
      <c r="I66" s="62">
        <f t="shared" si="10"/>
        <v>58.77</v>
      </c>
      <c r="J66" s="62"/>
      <c r="L66" s="63">
        <f t="shared" si="33"/>
        <v>58.77</v>
      </c>
      <c r="N66" s="170">
        <f t="shared" si="11"/>
        <v>57</v>
      </c>
      <c r="O66" s="94" t="s">
        <v>36</v>
      </c>
      <c r="P66" s="172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261</v>
      </c>
      <c r="U66" s="99" t="str">
        <f t="shared" si="35"/>
        <v>16.05.2022</v>
      </c>
      <c r="V66" s="100">
        <f t="shared" si="36"/>
        <v>58.77</v>
      </c>
      <c r="W66" s="101">
        <f t="shared" si="37"/>
        <v>0</v>
      </c>
      <c r="X66" s="102">
        <f t="shared" si="38"/>
        <v>58.77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1820</v>
      </c>
      <c r="E67" s="71" t="s">
        <v>96</v>
      </c>
      <c r="F67" s="65">
        <v>20.64</v>
      </c>
      <c r="G67" s="60"/>
      <c r="H67" s="196"/>
      <c r="I67" s="62">
        <f t="shared" si="10"/>
        <v>20.64</v>
      </c>
      <c r="J67" s="62"/>
      <c r="L67" s="63">
        <f t="shared" si="33"/>
        <v>20.64</v>
      </c>
      <c r="N67" s="170">
        <f t="shared" si="11"/>
        <v>58</v>
      </c>
      <c r="O67" s="94" t="s">
        <v>36</v>
      </c>
      <c r="P67" s="172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1820</v>
      </c>
      <c r="U67" s="99" t="str">
        <f t="shared" si="35"/>
        <v>16.05.2022</v>
      </c>
      <c r="V67" s="100">
        <f t="shared" si="36"/>
        <v>20.64</v>
      </c>
      <c r="W67" s="101">
        <f t="shared" si="37"/>
        <v>0</v>
      </c>
      <c r="X67" s="102">
        <f t="shared" si="38"/>
        <v>20.64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1819</v>
      </c>
      <c r="E68" s="71" t="s">
        <v>96</v>
      </c>
      <c r="F68" s="65">
        <v>40.5</v>
      </c>
      <c r="G68" s="60"/>
      <c r="H68" s="196"/>
      <c r="I68" s="62">
        <f t="shared" si="10"/>
        <v>40.5</v>
      </c>
      <c r="J68" s="62"/>
      <c r="L68" s="63">
        <f t="shared" si="33"/>
        <v>40.5</v>
      </c>
      <c r="N68" s="170">
        <f t="shared" si="11"/>
        <v>59</v>
      </c>
      <c r="O68" s="94" t="s">
        <v>36</v>
      </c>
      <c r="P68" s="172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1819</v>
      </c>
      <c r="U68" s="99" t="str">
        <f t="shared" si="35"/>
        <v>16.05.2022</v>
      </c>
      <c r="V68" s="100">
        <f t="shared" si="36"/>
        <v>40.5</v>
      </c>
      <c r="W68" s="101">
        <f t="shared" si="37"/>
        <v>0</v>
      </c>
      <c r="X68" s="102">
        <f t="shared" si="38"/>
        <v>40.5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176</v>
      </c>
      <c r="E69" s="71" t="s">
        <v>96</v>
      </c>
      <c r="F69" s="65">
        <v>92.21</v>
      </c>
      <c r="G69" s="60"/>
      <c r="H69" s="196"/>
      <c r="I69" s="62">
        <f t="shared" si="10"/>
        <v>92.21</v>
      </c>
      <c r="J69" s="62"/>
      <c r="L69" s="63">
        <f t="shared" si="33"/>
        <v>92.21</v>
      </c>
      <c r="N69" s="170">
        <f t="shared" si="11"/>
        <v>60</v>
      </c>
      <c r="O69" s="94" t="s">
        <v>36</v>
      </c>
      <c r="P69" s="172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176</v>
      </c>
      <c r="U69" s="99" t="str">
        <f t="shared" si="35"/>
        <v>16.05.2022</v>
      </c>
      <c r="V69" s="100">
        <f t="shared" si="36"/>
        <v>92.21</v>
      </c>
      <c r="W69" s="101">
        <f t="shared" si="37"/>
        <v>0</v>
      </c>
      <c r="X69" s="102">
        <f t="shared" si="38"/>
        <v>92.21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304041</v>
      </c>
      <c r="E70" s="71" t="s">
        <v>96</v>
      </c>
      <c r="F70" s="65">
        <v>95.69</v>
      </c>
      <c r="G70" s="60"/>
      <c r="H70" s="196"/>
      <c r="I70" s="62">
        <f t="shared" si="10"/>
        <v>95.69</v>
      </c>
      <c r="J70" s="62"/>
      <c r="L70" s="63">
        <f t="shared" si="33"/>
        <v>95.69</v>
      </c>
      <c r="N70" s="170">
        <f t="shared" si="11"/>
        <v>61</v>
      </c>
      <c r="O70" s="94" t="s">
        <v>36</v>
      </c>
      <c r="P70" s="172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304041</v>
      </c>
      <c r="U70" s="99" t="str">
        <f t="shared" si="35"/>
        <v>16.05.2022</v>
      </c>
      <c r="V70" s="100">
        <f t="shared" si="36"/>
        <v>95.69</v>
      </c>
      <c r="W70" s="101">
        <f t="shared" si="37"/>
        <v>0</v>
      </c>
      <c r="X70" s="102">
        <f t="shared" si="38"/>
        <v>95.69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25</v>
      </c>
      <c r="E71" s="71" t="s">
        <v>97</v>
      </c>
      <c r="F71" s="65">
        <v>49.43</v>
      </c>
      <c r="G71" s="60"/>
      <c r="H71" s="196"/>
      <c r="I71" s="62">
        <f t="shared" si="10"/>
        <v>49.43</v>
      </c>
      <c r="J71" s="62"/>
      <c r="L71" s="63">
        <f t="shared" si="33"/>
        <v>49.43</v>
      </c>
      <c r="N71" s="170">
        <f t="shared" si="11"/>
        <v>62</v>
      </c>
      <c r="O71" s="94" t="s">
        <v>36</v>
      </c>
      <c r="P71" s="172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25</v>
      </c>
      <c r="U71" s="99" t="str">
        <f t="shared" si="35"/>
        <v>17.05.2022</v>
      </c>
      <c r="V71" s="100">
        <f t="shared" si="36"/>
        <v>49.43</v>
      </c>
      <c r="W71" s="101">
        <f t="shared" si="37"/>
        <v>0</v>
      </c>
      <c r="X71" s="102">
        <f t="shared" si="38"/>
        <v>49.43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1338</v>
      </c>
      <c r="E72" s="71" t="s">
        <v>97</v>
      </c>
      <c r="F72" s="65">
        <v>22.56</v>
      </c>
      <c r="G72" s="60"/>
      <c r="H72" s="196"/>
      <c r="I72" s="62">
        <f t="shared" si="10"/>
        <v>22.56</v>
      </c>
      <c r="J72" s="62"/>
      <c r="L72" s="63">
        <f t="shared" si="33"/>
        <v>22.56</v>
      </c>
      <c r="N72" s="170">
        <f t="shared" si="11"/>
        <v>63</v>
      </c>
      <c r="O72" s="94" t="s">
        <v>36</v>
      </c>
      <c r="P72" s="172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1338</v>
      </c>
      <c r="U72" s="99" t="str">
        <f t="shared" si="35"/>
        <v>17.05.2022</v>
      </c>
      <c r="V72" s="100">
        <f t="shared" si="36"/>
        <v>22.56</v>
      </c>
      <c r="W72" s="101">
        <f t="shared" si="37"/>
        <v>0</v>
      </c>
      <c r="X72" s="102">
        <f t="shared" si="38"/>
        <v>22.56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1"/>
        <v>64</v>
      </c>
      <c r="B73" s="61" t="str">
        <f t="shared" si="42"/>
        <v>SPITAL JUDETEAN BAIA MARE</v>
      </c>
      <c r="C73" s="70"/>
      <c r="D73" s="70">
        <v>1337</v>
      </c>
      <c r="E73" s="71" t="s">
        <v>97</v>
      </c>
      <c r="F73" s="65">
        <v>260.56</v>
      </c>
      <c r="G73" s="60"/>
      <c r="H73" s="196"/>
      <c r="I73" s="62">
        <f t="shared" si="10"/>
        <v>260.56</v>
      </c>
      <c r="J73" s="62"/>
      <c r="L73" s="63">
        <f t="shared" si="33"/>
        <v>260.56</v>
      </c>
      <c r="N73" s="170">
        <f t="shared" si="11"/>
        <v>64</v>
      </c>
      <c r="O73" s="94" t="s">
        <v>36</v>
      </c>
      <c r="P73" s="172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1337</v>
      </c>
      <c r="U73" s="99" t="str">
        <f t="shared" si="35"/>
        <v>17.05.2022</v>
      </c>
      <c r="V73" s="100">
        <f t="shared" si="36"/>
        <v>260.56</v>
      </c>
      <c r="W73" s="101">
        <f t="shared" si="37"/>
        <v>0</v>
      </c>
      <c r="X73" s="102">
        <f t="shared" si="38"/>
        <v>260.56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1"/>
        <v>65</v>
      </c>
      <c r="B74" s="61" t="str">
        <f t="shared" si="42"/>
        <v>SPITAL JUDETEAN BAIA MARE</v>
      </c>
      <c r="C74" s="70"/>
      <c r="D74" s="70">
        <v>1824</v>
      </c>
      <c r="E74" s="71" t="s">
        <v>98</v>
      </c>
      <c r="F74" s="65">
        <v>151.58</v>
      </c>
      <c r="G74" s="60"/>
      <c r="H74" s="196"/>
      <c r="I74" s="62">
        <f t="shared" si="10"/>
        <v>151.58</v>
      </c>
      <c r="J74" s="62"/>
      <c r="L74" s="63">
        <f t="shared" si="33"/>
        <v>151.58</v>
      </c>
      <c r="N74" s="170">
        <f t="shared" si="11"/>
        <v>65</v>
      </c>
      <c r="O74" s="94" t="s">
        <v>36</v>
      </c>
      <c r="P74" s="172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1824</v>
      </c>
      <c r="U74" s="99" t="str">
        <f t="shared" si="35"/>
        <v>18.05.2022</v>
      </c>
      <c r="V74" s="100">
        <f t="shared" si="36"/>
        <v>151.58</v>
      </c>
      <c r="W74" s="101">
        <f t="shared" si="37"/>
        <v>0</v>
      </c>
      <c r="X74" s="102">
        <f t="shared" si="38"/>
        <v>151.58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t="shared" si="41"/>
        <v>66</v>
      </c>
      <c r="B75" s="61" t="str">
        <f t="shared" si="42"/>
        <v>SPITAL JUDETEAN BAIA MARE</v>
      </c>
      <c r="C75" s="70"/>
      <c r="D75" s="70">
        <v>118</v>
      </c>
      <c r="E75" s="71" t="s">
        <v>99</v>
      </c>
      <c r="F75" s="65">
        <v>101.16</v>
      </c>
      <c r="G75" s="60"/>
      <c r="H75" s="196"/>
      <c r="I75" s="62">
        <f t="shared" si="10"/>
        <v>101.16</v>
      </c>
      <c r="J75" s="62"/>
      <c r="L75" s="63">
        <f t="shared" si="33"/>
        <v>101.16</v>
      </c>
      <c r="N75" s="170">
        <f t="shared" si="11"/>
        <v>66</v>
      </c>
      <c r="O75" s="94" t="s">
        <v>36</v>
      </c>
      <c r="P75" s="172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118</v>
      </c>
      <c r="U75" s="99" t="str">
        <f t="shared" si="35"/>
        <v>19.05.2022</v>
      </c>
      <c r="V75" s="100">
        <f t="shared" si="36"/>
        <v>101.16</v>
      </c>
      <c r="W75" s="101">
        <f t="shared" si="37"/>
        <v>0</v>
      </c>
      <c r="X75" s="102">
        <f t="shared" si="38"/>
        <v>101.16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aca="true" t="shared" si="43" ref="A76:B80">N76</f>
        <v>67</v>
      </c>
      <c r="B76" s="61" t="str">
        <f t="shared" si="43"/>
        <v>SPITAL JUDETEAN BAIA MARE</v>
      </c>
      <c r="C76" s="70"/>
      <c r="D76" s="70">
        <v>59</v>
      </c>
      <c r="E76" s="71" t="s">
        <v>99</v>
      </c>
      <c r="F76" s="65">
        <v>198.81</v>
      </c>
      <c r="G76" s="60"/>
      <c r="H76" s="196"/>
      <c r="I76" s="62">
        <f aca="true" t="shared" si="44" ref="I76:I95">F76-G76-H76-J76</f>
        <v>198.81</v>
      </c>
      <c r="J76" s="62"/>
      <c r="L76" s="63">
        <f t="shared" si="33"/>
        <v>198.81</v>
      </c>
      <c r="N76" s="170">
        <f t="shared" si="11"/>
        <v>67</v>
      </c>
      <c r="O76" s="94" t="s">
        <v>36</v>
      </c>
      <c r="P76" s="172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59</v>
      </c>
      <c r="U76" s="99" t="str">
        <f t="shared" si="35"/>
        <v>19.05.2022</v>
      </c>
      <c r="V76" s="100">
        <f t="shared" si="36"/>
        <v>198.81</v>
      </c>
      <c r="W76" s="101">
        <f t="shared" si="37"/>
        <v>0</v>
      </c>
      <c r="X76" s="102">
        <f t="shared" si="38"/>
        <v>198.81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272</v>
      </c>
      <c r="E77" s="71" t="s">
        <v>99</v>
      </c>
      <c r="F77" s="65">
        <v>103.07</v>
      </c>
      <c r="G77" s="60"/>
      <c r="H77" s="196"/>
      <c r="I77" s="62">
        <f t="shared" si="44"/>
        <v>103.07</v>
      </c>
      <c r="J77" s="62"/>
      <c r="L77" s="63">
        <f t="shared" si="33"/>
        <v>103.07</v>
      </c>
      <c r="N77" s="170">
        <f aca="true" t="shared" si="45" ref="N77:N96">N76+1</f>
        <v>68</v>
      </c>
      <c r="O77" s="94" t="s">
        <v>36</v>
      </c>
      <c r="P77" s="172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272</v>
      </c>
      <c r="U77" s="99" t="str">
        <f t="shared" si="35"/>
        <v>19.05.2022</v>
      </c>
      <c r="V77" s="100">
        <f t="shared" si="36"/>
        <v>103.07</v>
      </c>
      <c r="W77" s="101">
        <f t="shared" si="37"/>
        <v>0</v>
      </c>
      <c r="X77" s="102">
        <f t="shared" si="38"/>
        <v>103.07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3"/>
        <v>69</v>
      </c>
      <c r="B78" s="61" t="str">
        <f t="shared" si="43"/>
        <v>SPITAL JUDETEAN BAIA MARE</v>
      </c>
      <c r="C78" s="70"/>
      <c r="D78" s="70">
        <v>182</v>
      </c>
      <c r="E78" s="71" t="s">
        <v>99</v>
      </c>
      <c r="F78" s="65">
        <v>97.23</v>
      </c>
      <c r="G78" s="60"/>
      <c r="H78" s="196"/>
      <c r="I78" s="62">
        <f t="shared" si="44"/>
        <v>97.23</v>
      </c>
      <c r="J78" s="62"/>
      <c r="L78" s="63">
        <f t="shared" si="33"/>
        <v>97.23</v>
      </c>
      <c r="N78" s="170">
        <f t="shared" si="45"/>
        <v>69</v>
      </c>
      <c r="O78" s="94" t="s">
        <v>36</v>
      </c>
      <c r="P78" s="172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182</v>
      </c>
      <c r="U78" s="99" t="str">
        <f t="shared" si="35"/>
        <v>19.05.2022</v>
      </c>
      <c r="V78" s="100">
        <f t="shared" si="36"/>
        <v>97.23</v>
      </c>
      <c r="W78" s="101">
        <f t="shared" si="37"/>
        <v>0</v>
      </c>
      <c r="X78" s="102">
        <f t="shared" si="38"/>
        <v>97.23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3"/>
        <v>70</v>
      </c>
      <c r="B79" s="61" t="str">
        <f t="shared" si="43"/>
        <v>SPITAL JUDETEAN BAIA MARE</v>
      </c>
      <c r="C79" s="70"/>
      <c r="D79" s="70">
        <v>180</v>
      </c>
      <c r="E79" s="71" t="s">
        <v>99</v>
      </c>
      <c r="F79" s="65">
        <v>167.61</v>
      </c>
      <c r="G79" s="60"/>
      <c r="H79" s="196"/>
      <c r="I79" s="62">
        <f t="shared" si="44"/>
        <v>167.61</v>
      </c>
      <c r="J79" s="62"/>
      <c r="L79" s="63">
        <f t="shared" si="33"/>
        <v>167.61</v>
      </c>
      <c r="N79" s="170">
        <f t="shared" si="45"/>
        <v>70</v>
      </c>
      <c r="O79" s="94" t="s">
        <v>36</v>
      </c>
      <c r="P79" s="172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180</v>
      </c>
      <c r="U79" s="99" t="str">
        <f t="shared" si="35"/>
        <v>19.05.2022</v>
      </c>
      <c r="V79" s="100">
        <f t="shared" si="36"/>
        <v>167.61</v>
      </c>
      <c r="W79" s="101">
        <f t="shared" si="37"/>
        <v>0</v>
      </c>
      <c r="X79" s="102">
        <f t="shared" si="38"/>
        <v>167.61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t="shared" si="43"/>
        <v>71</v>
      </c>
      <c r="B80" s="61" t="str">
        <f t="shared" si="43"/>
        <v>SPITAL JUDETEAN BAIA MARE</v>
      </c>
      <c r="C80" s="70"/>
      <c r="D80" s="70">
        <v>181</v>
      </c>
      <c r="E80" s="71" t="s">
        <v>99</v>
      </c>
      <c r="F80" s="65">
        <v>124.25</v>
      </c>
      <c r="G80" s="60"/>
      <c r="H80" s="196"/>
      <c r="I80" s="62">
        <f t="shared" si="44"/>
        <v>124.25</v>
      </c>
      <c r="J80" s="62"/>
      <c r="L80" s="63">
        <f t="shared" si="33"/>
        <v>124.25</v>
      </c>
      <c r="N80" s="170">
        <f t="shared" si="45"/>
        <v>71</v>
      </c>
      <c r="O80" s="94" t="s">
        <v>36</v>
      </c>
      <c r="P80" s="172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181</v>
      </c>
      <c r="U80" s="99" t="str">
        <f t="shared" si="35"/>
        <v>19.05.2022</v>
      </c>
      <c r="V80" s="100">
        <f t="shared" si="36"/>
        <v>124.25</v>
      </c>
      <c r="W80" s="101">
        <f t="shared" si="37"/>
        <v>0</v>
      </c>
      <c r="X80" s="102">
        <f t="shared" si="38"/>
        <v>124.25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aca="true" t="shared" si="46" ref="A81:A96">N81</f>
        <v>72</v>
      </c>
      <c r="B81" s="61" t="str">
        <f aca="true" t="shared" si="47" ref="B81:B96">O81</f>
        <v>SPITAL JUDETEAN BAIA MARE</v>
      </c>
      <c r="C81" s="70"/>
      <c r="D81" s="70">
        <v>183</v>
      </c>
      <c r="E81" s="71" t="s">
        <v>99</v>
      </c>
      <c r="F81" s="65">
        <v>41.71</v>
      </c>
      <c r="G81" s="60"/>
      <c r="H81" s="196"/>
      <c r="I81" s="62">
        <f t="shared" si="44"/>
        <v>41.71</v>
      </c>
      <c r="J81" s="62"/>
      <c r="L81" s="63">
        <f aca="true" t="shared" si="48" ref="L81:L96">F81</f>
        <v>41.71</v>
      </c>
      <c r="N81" s="170">
        <f t="shared" si="45"/>
        <v>72</v>
      </c>
      <c r="O81" s="94" t="s">
        <v>36</v>
      </c>
      <c r="P81" s="172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183</v>
      </c>
      <c r="U81" s="99" t="str">
        <f t="shared" si="35"/>
        <v>19.05.2022</v>
      </c>
      <c r="V81" s="100">
        <f t="shared" si="36"/>
        <v>41.71</v>
      </c>
      <c r="W81" s="101">
        <f t="shared" si="37"/>
        <v>0</v>
      </c>
      <c r="X81" s="102">
        <f t="shared" si="38"/>
        <v>41.71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783</v>
      </c>
      <c r="E82" s="71" t="s">
        <v>100</v>
      </c>
      <c r="F82" s="65">
        <v>281.1</v>
      </c>
      <c r="G82" s="60"/>
      <c r="H82" s="196"/>
      <c r="I82" s="62">
        <f t="shared" si="44"/>
        <v>281.1</v>
      </c>
      <c r="J82" s="62"/>
      <c r="L82" s="63">
        <f t="shared" si="48"/>
        <v>281.1</v>
      </c>
      <c r="N82" s="170">
        <f t="shared" si="45"/>
        <v>73</v>
      </c>
      <c r="O82" s="94" t="s">
        <v>36</v>
      </c>
      <c r="P82" s="172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783</v>
      </c>
      <c r="U82" s="99" t="str">
        <f t="shared" si="35"/>
        <v>20.05.2022</v>
      </c>
      <c r="V82" s="100">
        <f t="shared" si="36"/>
        <v>281.1</v>
      </c>
      <c r="W82" s="101">
        <f t="shared" si="37"/>
        <v>0</v>
      </c>
      <c r="X82" s="102">
        <f t="shared" si="38"/>
        <v>281.1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184</v>
      </c>
      <c r="E83" s="71" t="s">
        <v>100</v>
      </c>
      <c r="F83" s="65">
        <v>124.06</v>
      </c>
      <c r="G83" s="60"/>
      <c r="H83" s="196"/>
      <c r="I83" s="62">
        <f t="shared" si="44"/>
        <v>124.06</v>
      </c>
      <c r="J83" s="62"/>
      <c r="L83" s="63">
        <f t="shared" si="48"/>
        <v>124.06</v>
      </c>
      <c r="N83" s="170">
        <f t="shared" si="45"/>
        <v>74</v>
      </c>
      <c r="O83" s="94" t="s">
        <v>36</v>
      </c>
      <c r="P83" s="172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184</v>
      </c>
      <c r="U83" s="99" t="str">
        <f t="shared" si="35"/>
        <v>20.05.2022</v>
      </c>
      <c r="V83" s="100">
        <f t="shared" si="36"/>
        <v>124.06</v>
      </c>
      <c r="W83" s="101">
        <f t="shared" si="37"/>
        <v>0</v>
      </c>
      <c r="X83" s="102">
        <f t="shared" si="38"/>
        <v>124.06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58</v>
      </c>
      <c r="E84" s="71" t="s">
        <v>100</v>
      </c>
      <c r="F84" s="65">
        <v>167.61</v>
      </c>
      <c r="G84" s="60"/>
      <c r="H84" s="196"/>
      <c r="I84" s="62">
        <f t="shared" si="44"/>
        <v>167.61</v>
      </c>
      <c r="J84" s="62"/>
      <c r="L84" s="63">
        <f t="shared" si="48"/>
        <v>167.61</v>
      </c>
      <c r="N84" s="170">
        <f t="shared" si="45"/>
        <v>75</v>
      </c>
      <c r="O84" s="94" t="s">
        <v>36</v>
      </c>
      <c r="P84" s="172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58</v>
      </c>
      <c r="U84" s="99" t="str">
        <f t="shared" si="35"/>
        <v>20.05.2022</v>
      </c>
      <c r="V84" s="100">
        <f t="shared" si="36"/>
        <v>167.61</v>
      </c>
      <c r="W84" s="101">
        <f t="shared" si="37"/>
        <v>0</v>
      </c>
      <c r="X84" s="102">
        <f t="shared" si="38"/>
        <v>167.61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186</v>
      </c>
      <c r="E85" s="71" t="s">
        <v>100</v>
      </c>
      <c r="F85" s="65">
        <v>225.4</v>
      </c>
      <c r="G85" s="60"/>
      <c r="H85" s="196"/>
      <c r="I85" s="62">
        <f t="shared" si="44"/>
        <v>225.4</v>
      </c>
      <c r="J85" s="62"/>
      <c r="L85" s="63">
        <f t="shared" si="48"/>
        <v>225.4</v>
      </c>
      <c r="N85" s="170">
        <f t="shared" si="45"/>
        <v>76</v>
      </c>
      <c r="O85" s="94" t="s">
        <v>36</v>
      </c>
      <c r="P85" s="172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186</v>
      </c>
      <c r="U85" s="99" t="str">
        <f t="shared" si="35"/>
        <v>20.05.2022</v>
      </c>
      <c r="V85" s="100">
        <f t="shared" si="36"/>
        <v>225.4</v>
      </c>
      <c r="W85" s="101">
        <f t="shared" si="37"/>
        <v>0</v>
      </c>
      <c r="X85" s="102">
        <f t="shared" si="38"/>
        <v>225.4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187</v>
      </c>
      <c r="E86" s="71" t="s">
        <v>100</v>
      </c>
      <c r="F86" s="65">
        <v>98.8</v>
      </c>
      <c r="G86" s="60"/>
      <c r="H86" s="196"/>
      <c r="I86" s="62">
        <f t="shared" si="44"/>
        <v>13.739999999999995</v>
      </c>
      <c r="J86" s="62">
        <v>85.06</v>
      </c>
      <c r="L86" s="63">
        <f t="shared" si="48"/>
        <v>98.8</v>
      </c>
      <c r="N86" s="170">
        <f t="shared" si="45"/>
        <v>77</v>
      </c>
      <c r="O86" s="94" t="s">
        <v>36</v>
      </c>
      <c r="P86" s="172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187</v>
      </c>
      <c r="U86" s="99" t="str">
        <f t="shared" si="35"/>
        <v>20.05.2022</v>
      </c>
      <c r="V86" s="100">
        <f t="shared" si="36"/>
        <v>98.8</v>
      </c>
      <c r="W86" s="101">
        <f t="shared" si="37"/>
        <v>85.06</v>
      </c>
      <c r="X86" s="102">
        <f t="shared" si="38"/>
        <v>13.739999999999995</v>
      </c>
      <c r="Y86" s="101">
        <f t="shared" si="39"/>
        <v>0</v>
      </c>
      <c r="Z86" s="103">
        <f t="shared" si="40"/>
        <v>85.06</v>
      </c>
    </row>
    <row r="87" spans="1:26" s="36" customFormat="1" ht="13.5" thickBot="1">
      <c r="A87" s="145">
        <f t="shared" si="46"/>
        <v>78</v>
      </c>
      <c r="B87" s="225" t="str">
        <f t="shared" si="47"/>
        <v>TOTAL SPITAL JUDETEAN BAIA MARE</v>
      </c>
      <c r="C87" s="218"/>
      <c r="D87" s="218"/>
      <c r="E87" s="219"/>
      <c r="F87" s="220">
        <f>SUM(F10:F86)</f>
        <v>11547.589999999998</v>
      </c>
      <c r="G87" s="220">
        <f>SUM(G10:G86)</f>
        <v>0</v>
      </c>
      <c r="H87" s="220">
        <f>SUM(H10:H86)</f>
        <v>171.95</v>
      </c>
      <c r="I87" s="222">
        <f t="shared" si="44"/>
        <v>11290.579999999998</v>
      </c>
      <c r="J87" s="221">
        <f>SUM(J10:J86)</f>
        <v>85.06</v>
      </c>
      <c r="L87" s="63">
        <f t="shared" si="48"/>
        <v>11547.589999999998</v>
      </c>
      <c r="N87" s="170">
        <f t="shared" si="45"/>
        <v>78</v>
      </c>
      <c r="O87" s="226" t="s">
        <v>67</v>
      </c>
      <c r="P87" s="172" t="s">
        <v>37</v>
      </c>
      <c r="Q87" s="95" t="s">
        <v>37</v>
      </c>
      <c r="R87" s="96" t="s">
        <v>48</v>
      </c>
      <c r="S87" s="97" t="s">
        <v>66</v>
      </c>
      <c r="T87" s="104"/>
      <c r="U87" s="105"/>
      <c r="V87" s="106">
        <f>SUM(V10:V86)</f>
        <v>11547.589999999998</v>
      </c>
      <c r="W87" s="106">
        <f>SUM(W10:W86)</f>
        <v>257.01</v>
      </c>
      <c r="X87" s="106">
        <f>SUM(X10:X86)</f>
        <v>11290.579999999998</v>
      </c>
      <c r="Y87" s="106">
        <f>SUM(Y10:Y86)</f>
        <v>171.95</v>
      </c>
      <c r="Z87" s="107">
        <f>SUM(Z10:Z86)</f>
        <v>85.06</v>
      </c>
    </row>
    <row r="88" spans="1:26" s="35" customFormat="1" ht="14.25" customHeight="1" thickBot="1">
      <c r="A88" s="231">
        <f t="shared" si="46"/>
        <v>79</v>
      </c>
      <c r="B88" s="211" t="str">
        <f t="shared" si="47"/>
        <v>SPITAL PNEUMOFTIZIOLOGIE BAIA MARE</v>
      </c>
      <c r="C88" s="212" t="s">
        <v>76</v>
      </c>
      <c r="D88" s="212">
        <v>777</v>
      </c>
      <c r="E88" s="213" t="s">
        <v>77</v>
      </c>
      <c r="F88" s="214">
        <v>213.38</v>
      </c>
      <c r="G88" s="215"/>
      <c r="H88" s="216"/>
      <c r="I88" s="217">
        <f t="shared" si="44"/>
        <v>213.38</v>
      </c>
      <c r="J88" s="229"/>
      <c r="L88" s="63">
        <f t="shared" si="48"/>
        <v>213.38</v>
      </c>
      <c r="N88" s="170">
        <f t="shared" si="45"/>
        <v>79</v>
      </c>
      <c r="O88" s="84" t="s">
        <v>54</v>
      </c>
      <c r="P88" s="85" t="s">
        <v>37</v>
      </c>
      <c r="Q88" s="186" t="s">
        <v>37</v>
      </c>
      <c r="R88" s="86" t="s">
        <v>55</v>
      </c>
      <c r="S88" s="187" t="s">
        <v>57</v>
      </c>
      <c r="T88" s="88">
        <f>D88</f>
        <v>777</v>
      </c>
      <c r="U88" s="89" t="str">
        <f>IF(E88=0,"0",E88)</f>
        <v>07.05.2022</v>
      </c>
      <c r="V88" s="90">
        <f>F88</f>
        <v>213.38</v>
      </c>
      <c r="W88" s="91">
        <f>V88-X88</f>
        <v>0</v>
      </c>
      <c r="X88" s="92">
        <f>I88</f>
        <v>213.38</v>
      </c>
      <c r="Y88" s="188">
        <f>G88+H88</f>
        <v>0</v>
      </c>
      <c r="Z88" s="93">
        <f>W88-Y88</f>
        <v>0</v>
      </c>
    </row>
    <row r="89" spans="1:26" s="35" customFormat="1" ht="14.25" customHeight="1" thickBot="1">
      <c r="A89" s="231">
        <f t="shared" si="46"/>
        <v>80</v>
      </c>
      <c r="B89" s="61" t="str">
        <f t="shared" si="47"/>
        <v>SPITAL PNEUMOFTIZIOLOGIE BAIA MARE</v>
      </c>
      <c r="C89" s="192"/>
      <c r="D89" s="192">
        <v>3</v>
      </c>
      <c r="E89" s="193" t="s">
        <v>78</v>
      </c>
      <c r="F89" s="194">
        <v>176.1</v>
      </c>
      <c r="G89" s="195"/>
      <c r="H89" s="196"/>
      <c r="I89" s="62">
        <f t="shared" si="44"/>
        <v>176.1</v>
      </c>
      <c r="J89" s="230"/>
      <c r="L89" s="63"/>
      <c r="N89" s="170">
        <f t="shared" si="45"/>
        <v>80</v>
      </c>
      <c r="O89" s="84" t="s">
        <v>54</v>
      </c>
      <c r="P89" s="85" t="s">
        <v>37</v>
      </c>
      <c r="Q89" s="186" t="s">
        <v>37</v>
      </c>
      <c r="R89" s="227"/>
      <c r="S89" s="228"/>
      <c r="T89" s="179"/>
      <c r="U89" s="180"/>
      <c r="V89" s="181"/>
      <c r="W89" s="182"/>
      <c r="X89" s="183"/>
      <c r="Y89" s="184"/>
      <c r="Z89" s="185"/>
    </row>
    <row r="90" spans="1:26" s="35" customFormat="1" ht="14.25" customHeight="1" thickBot="1">
      <c r="A90" s="231">
        <f t="shared" si="46"/>
        <v>81</v>
      </c>
      <c r="B90" s="61" t="str">
        <f t="shared" si="47"/>
        <v>SPITAL PNEUMOFTIZIOLOGIE BAIA MARE</v>
      </c>
      <c r="C90" s="192"/>
      <c r="D90" s="192">
        <v>159</v>
      </c>
      <c r="E90" s="193" t="s">
        <v>79</v>
      </c>
      <c r="F90" s="194">
        <v>8.75</v>
      </c>
      <c r="G90" s="195"/>
      <c r="H90" s="196"/>
      <c r="I90" s="62">
        <f t="shared" si="44"/>
        <v>8.75</v>
      </c>
      <c r="J90" s="230"/>
      <c r="L90" s="63"/>
      <c r="N90" s="170">
        <f t="shared" si="45"/>
        <v>81</v>
      </c>
      <c r="O90" s="84" t="s">
        <v>54</v>
      </c>
      <c r="P90" s="85" t="s">
        <v>37</v>
      </c>
      <c r="Q90" s="186" t="s">
        <v>37</v>
      </c>
      <c r="R90" s="227"/>
      <c r="S90" s="228"/>
      <c r="T90" s="179"/>
      <c r="U90" s="180"/>
      <c r="V90" s="181"/>
      <c r="W90" s="182"/>
      <c r="X90" s="183"/>
      <c r="Y90" s="184"/>
      <c r="Z90" s="185"/>
    </row>
    <row r="91" spans="1:26" s="35" customFormat="1" ht="14.25" customHeight="1" thickBot="1">
      <c r="A91" s="231">
        <f t="shared" si="46"/>
        <v>82</v>
      </c>
      <c r="B91" s="61" t="str">
        <f t="shared" si="47"/>
        <v>SPITAL PNEUMOFTIZIOLOGIE BAIA MARE</v>
      </c>
      <c r="C91" s="192"/>
      <c r="D91" s="192">
        <v>26</v>
      </c>
      <c r="E91" s="193" t="s">
        <v>80</v>
      </c>
      <c r="F91" s="194">
        <v>75.28</v>
      </c>
      <c r="G91" s="195"/>
      <c r="H91" s="196"/>
      <c r="I91" s="62">
        <f t="shared" si="44"/>
        <v>75.28</v>
      </c>
      <c r="J91" s="230"/>
      <c r="L91" s="63"/>
      <c r="N91" s="170">
        <f t="shared" si="45"/>
        <v>82</v>
      </c>
      <c r="O91" s="84" t="s">
        <v>54</v>
      </c>
      <c r="P91" s="85" t="s">
        <v>37</v>
      </c>
      <c r="Q91" s="186" t="s">
        <v>37</v>
      </c>
      <c r="R91" s="227"/>
      <c r="S91" s="228"/>
      <c r="T91" s="179"/>
      <c r="U91" s="180"/>
      <c r="V91" s="181"/>
      <c r="W91" s="182"/>
      <c r="X91" s="183"/>
      <c r="Y91" s="184"/>
      <c r="Z91" s="185"/>
    </row>
    <row r="92" spans="1:26" s="35" customFormat="1" ht="14.25" customHeight="1" thickBot="1">
      <c r="A92" s="231">
        <f t="shared" si="46"/>
        <v>83</v>
      </c>
      <c r="B92" s="61" t="str">
        <f t="shared" si="47"/>
        <v>SPITAL PNEUMOFTIZIOLOGIE BAIA MARE</v>
      </c>
      <c r="C92" s="192"/>
      <c r="D92" s="192">
        <v>163</v>
      </c>
      <c r="E92" s="193" t="s">
        <v>81</v>
      </c>
      <c r="F92" s="194">
        <v>47.19</v>
      </c>
      <c r="G92" s="195"/>
      <c r="H92" s="196"/>
      <c r="I92" s="62">
        <f t="shared" si="44"/>
        <v>47.19</v>
      </c>
      <c r="J92" s="230"/>
      <c r="L92" s="63"/>
      <c r="N92" s="170">
        <f t="shared" si="45"/>
        <v>83</v>
      </c>
      <c r="O92" s="84" t="s">
        <v>54</v>
      </c>
      <c r="P92" s="85" t="s">
        <v>37</v>
      </c>
      <c r="Q92" s="186" t="s">
        <v>37</v>
      </c>
      <c r="R92" s="227"/>
      <c r="S92" s="228"/>
      <c r="T92" s="179"/>
      <c r="U92" s="180"/>
      <c r="V92" s="181"/>
      <c r="W92" s="182"/>
      <c r="X92" s="183"/>
      <c r="Y92" s="184"/>
      <c r="Z92" s="185"/>
    </row>
    <row r="93" spans="1:26" s="35" customFormat="1" ht="14.25" customHeight="1">
      <c r="A93" s="231">
        <f t="shared" si="46"/>
        <v>84</v>
      </c>
      <c r="B93" s="61" t="str">
        <f t="shared" si="47"/>
        <v>SPITAL PNEUMOFTIZIOLOGIE BAIA MARE</v>
      </c>
      <c r="C93" s="70"/>
      <c r="D93" s="70">
        <v>49</v>
      </c>
      <c r="E93" s="71" t="s">
        <v>82</v>
      </c>
      <c r="F93" s="72">
        <v>150.85</v>
      </c>
      <c r="G93" s="60"/>
      <c r="H93" s="10"/>
      <c r="I93" s="197">
        <f t="shared" si="44"/>
        <v>150.85</v>
      </c>
      <c r="J93" s="223"/>
      <c r="L93" s="63">
        <f t="shared" si="48"/>
        <v>150.85</v>
      </c>
      <c r="N93" s="170">
        <f t="shared" si="45"/>
        <v>84</v>
      </c>
      <c r="O93" s="84" t="s">
        <v>54</v>
      </c>
      <c r="P93" s="85" t="s">
        <v>37</v>
      </c>
      <c r="Q93" s="186" t="s">
        <v>37</v>
      </c>
      <c r="R93" s="96" t="s">
        <v>55</v>
      </c>
      <c r="S93" s="148" t="s">
        <v>57</v>
      </c>
      <c r="T93" s="98">
        <f>D93</f>
        <v>49</v>
      </c>
      <c r="U93" s="99" t="str">
        <f>IF(E93=0,"0",E93)</f>
        <v>12.05.2022</v>
      </c>
      <c r="V93" s="100">
        <f>F93</f>
        <v>150.85</v>
      </c>
      <c r="W93" s="101">
        <f>V93-X93</f>
        <v>0</v>
      </c>
      <c r="X93" s="102">
        <f>I93</f>
        <v>150.85</v>
      </c>
      <c r="Y93" s="146">
        <f>G93+H93</f>
        <v>0</v>
      </c>
      <c r="Z93" s="103">
        <f>W93-Y93</f>
        <v>0</v>
      </c>
    </row>
    <row r="94" spans="1:26" s="35" customFormat="1" ht="14.25" customHeight="1">
      <c r="A94" s="231">
        <f t="shared" si="46"/>
        <v>85</v>
      </c>
      <c r="B94" s="191" t="str">
        <f t="shared" si="47"/>
        <v>SPITAL PNEUMOFTIZIOLOGIE BAIA MARE</v>
      </c>
      <c r="C94" s="70"/>
      <c r="D94" s="70">
        <v>50</v>
      </c>
      <c r="E94" s="71" t="s">
        <v>82</v>
      </c>
      <c r="F94" s="72">
        <v>37.87</v>
      </c>
      <c r="G94" s="60"/>
      <c r="H94" s="10"/>
      <c r="I94" s="62">
        <f t="shared" si="44"/>
        <v>37.87</v>
      </c>
      <c r="J94" s="223"/>
      <c r="L94" s="63">
        <f t="shared" si="48"/>
        <v>37.87</v>
      </c>
      <c r="N94" s="170">
        <f t="shared" si="45"/>
        <v>85</v>
      </c>
      <c r="O94" s="94" t="s">
        <v>54</v>
      </c>
      <c r="P94" s="95" t="s">
        <v>37</v>
      </c>
      <c r="Q94" s="147" t="s">
        <v>37</v>
      </c>
      <c r="R94" s="96" t="s">
        <v>55</v>
      </c>
      <c r="S94" s="148" t="s">
        <v>57</v>
      </c>
      <c r="T94" s="98">
        <f>D94</f>
        <v>50</v>
      </c>
      <c r="U94" s="99" t="str">
        <f>IF(E94=0,"0",E94)</f>
        <v>12.05.2022</v>
      </c>
      <c r="V94" s="100">
        <f>F94</f>
        <v>37.87</v>
      </c>
      <c r="W94" s="101">
        <f>V94-X94</f>
        <v>0</v>
      </c>
      <c r="X94" s="102">
        <f>I94</f>
        <v>37.87</v>
      </c>
      <c r="Y94" s="146">
        <f>G94+H94</f>
        <v>0</v>
      </c>
      <c r="Z94" s="103">
        <f>W94-Y94</f>
        <v>0</v>
      </c>
    </row>
    <row r="95" spans="1:26" s="36" customFormat="1" ht="13.5" thickBot="1">
      <c r="A95" s="231">
        <f t="shared" si="46"/>
        <v>86</v>
      </c>
      <c r="B95" s="149" t="str">
        <f t="shared" si="47"/>
        <v>TOTAL SPITAL PNEUMOFTIZIOLOGIE</v>
      </c>
      <c r="C95" s="150"/>
      <c r="D95" s="150"/>
      <c r="E95" s="151"/>
      <c r="F95" s="152">
        <f>SUM(F88:F94)</f>
        <v>709.4200000000001</v>
      </c>
      <c r="G95" s="152">
        <f>SUM(G88:G94)</f>
        <v>0</v>
      </c>
      <c r="H95" s="152">
        <f>SUM(H88:H94)</f>
        <v>0</v>
      </c>
      <c r="I95" s="222">
        <f t="shared" si="44"/>
        <v>709.4200000000001</v>
      </c>
      <c r="J95" s="232">
        <f>SUM(J88:J94)</f>
        <v>0</v>
      </c>
      <c r="L95" s="63">
        <f t="shared" si="48"/>
        <v>709.4200000000001</v>
      </c>
      <c r="N95" s="170">
        <f t="shared" si="45"/>
        <v>86</v>
      </c>
      <c r="O95" s="189" t="s">
        <v>56</v>
      </c>
      <c r="P95" s="153"/>
      <c r="Q95" s="153"/>
      <c r="R95" s="164"/>
      <c r="S95" s="154"/>
      <c r="T95" s="155"/>
      <c r="U95" s="156"/>
      <c r="V95" s="157">
        <f>SUM(V88:V94)</f>
        <v>402.1</v>
      </c>
      <c r="W95" s="157">
        <f>SUM(W88:W94)</f>
        <v>0</v>
      </c>
      <c r="X95" s="157">
        <f>SUM(X88:X94)</f>
        <v>402.1</v>
      </c>
      <c r="Y95" s="158">
        <f>SUM(Y88:Y94)</f>
        <v>0</v>
      </c>
      <c r="Z95" s="159">
        <f>SUM(Z88:Z94)</f>
        <v>0</v>
      </c>
    </row>
    <row r="96" spans="1:26" s="37" customFormat="1" ht="13.5" thickBot="1">
      <c r="A96" s="145">
        <f t="shared" si="46"/>
        <v>87</v>
      </c>
      <c r="B96" s="160" t="str">
        <f t="shared" si="47"/>
        <v>TOTAL</v>
      </c>
      <c r="C96" s="161"/>
      <c r="D96" s="161"/>
      <c r="E96" s="162"/>
      <c r="F96" s="163">
        <f>SUM(F10:F95)/2</f>
        <v>12257.009999999995</v>
      </c>
      <c r="G96" s="163">
        <f>SUM(G10:G95)/2</f>
        <v>0</v>
      </c>
      <c r="H96" s="163">
        <f>SUM(H10:H95)/2</f>
        <v>171.95</v>
      </c>
      <c r="I96" s="163">
        <f>SUM(I10:I95)/2</f>
        <v>11999.999999999996</v>
      </c>
      <c r="J96" s="224">
        <f>SUM(J10:J95)/2</f>
        <v>85.06</v>
      </c>
      <c r="L96" s="63">
        <f t="shared" si="48"/>
        <v>12257.009999999995</v>
      </c>
      <c r="N96" s="170">
        <f t="shared" si="45"/>
        <v>87</v>
      </c>
      <c r="O96" s="173" t="s">
        <v>52</v>
      </c>
      <c r="P96" s="174"/>
      <c r="Q96" s="174"/>
      <c r="R96" s="175"/>
      <c r="S96" s="175"/>
      <c r="T96" s="176"/>
      <c r="U96" s="177"/>
      <c r="V96" s="178">
        <f>SUM(V10:V95)/2</f>
        <v>11949.689999999997</v>
      </c>
      <c r="W96" s="178">
        <f>SUM(W10:W95)/2</f>
        <v>257.01</v>
      </c>
      <c r="X96" s="178">
        <f>SUM(X10:X95)/2</f>
        <v>11692.679999999997</v>
      </c>
      <c r="Y96" s="178">
        <f>SUM(Y10:Y95)/2</f>
        <v>171.95</v>
      </c>
      <c r="Z96" s="178">
        <f>SUM(Z10:Z95)/2</f>
        <v>85.06</v>
      </c>
    </row>
    <row r="97" spans="1:26" s="37" customFormat="1" ht="12.75">
      <c r="A97" s="38"/>
      <c r="B97" s="39"/>
      <c r="C97" s="40"/>
      <c r="D97" s="40"/>
      <c r="E97" s="40"/>
      <c r="F97" s="41"/>
      <c r="G97" s="41"/>
      <c r="H97" s="41"/>
      <c r="I97" s="202"/>
      <c r="J97" s="41"/>
      <c r="L97" s="59"/>
      <c r="N97" s="108"/>
      <c r="O97" s="109"/>
      <c r="P97" s="110"/>
      <c r="Q97" s="110"/>
      <c r="R97" s="111"/>
      <c r="S97" s="111"/>
      <c r="T97" s="112"/>
      <c r="U97" s="112"/>
      <c r="V97" s="113"/>
      <c r="W97" s="113"/>
      <c r="X97" s="113"/>
      <c r="Y97" s="113"/>
      <c r="Z97" s="113"/>
    </row>
    <row r="98" spans="1:26" s="7" customFormat="1" ht="12">
      <c r="A98" s="9"/>
      <c r="B98" s="67" t="s">
        <v>68</v>
      </c>
      <c r="C98" s="269" t="s">
        <v>43</v>
      </c>
      <c r="D98" s="269"/>
      <c r="F98" s="68" t="s">
        <v>28</v>
      </c>
      <c r="I98" s="203" t="s">
        <v>60</v>
      </c>
      <c r="J98" s="6"/>
      <c r="L98" s="43"/>
      <c r="N98" s="13"/>
      <c r="O98" s="79" t="s">
        <v>7</v>
      </c>
      <c r="P98" s="79"/>
      <c r="Q98" s="79"/>
      <c r="R98" s="79"/>
      <c r="S98" s="79"/>
      <c r="T98" s="79"/>
      <c r="U98" s="114"/>
      <c r="V98" s="79"/>
      <c r="W98" s="16"/>
      <c r="X98" s="13"/>
      <c r="Y98" s="13"/>
      <c r="Z98" s="13"/>
    </row>
    <row r="99" spans="1:26" s="7" customFormat="1" ht="12.75">
      <c r="A99" s="8"/>
      <c r="B99" s="69" t="s">
        <v>29</v>
      </c>
      <c r="C99" s="270" t="s">
        <v>44</v>
      </c>
      <c r="D99" s="270"/>
      <c r="F99" s="67" t="s">
        <v>45</v>
      </c>
      <c r="I99" s="203" t="s">
        <v>46</v>
      </c>
      <c r="J99" s="6"/>
      <c r="L99" s="5"/>
      <c r="N99" s="13"/>
      <c r="O99" s="13"/>
      <c r="P99" s="13"/>
      <c r="Q99" s="13"/>
      <c r="R99" s="13"/>
      <c r="S99" s="13"/>
      <c r="T99" s="75"/>
      <c r="U99" s="76"/>
      <c r="V99" s="16"/>
      <c r="W99" s="16"/>
      <c r="X99" s="13"/>
      <c r="Y99" s="13"/>
      <c r="Z99" s="13"/>
    </row>
    <row r="100" spans="1:26" ht="13.5">
      <c r="A100" s="8"/>
      <c r="C100" s="270" t="s">
        <v>40</v>
      </c>
      <c r="D100" s="270"/>
      <c r="F100" s="128" t="s">
        <v>50</v>
      </c>
      <c r="I100" s="204"/>
      <c r="K100" s="34"/>
      <c r="L100" s="1"/>
      <c r="N100" s="13"/>
      <c r="O100" s="271" t="s">
        <v>8</v>
      </c>
      <c r="P100" s="272"/>
      <c r="Q100" s="273" t="s">
        <v>9</v>
      </c>
      <c r="R100" s="274"/>
      <c r="S100" s="275" t="s">
        <v>20</v>
      </c>
      <c r="T100" s="276"/>
      <c r="U100" s="276"/>
      <c r="V100" s="277"/>
      <c r="W100" s="276" t="s">
        <v>18</v>
      </c>
      <c r="X100" s="276"/>
      <c r="Y100" s="276"/>
      <c r="Z100" s="277"/>
    </row>
    <row r="101" spans="1:26" ht="12.75">
      <c r="A101" s="2"/>
      <c r="B101" s="11"/>
      <c r="C101" s="13"/>
      <c r="D101" s="13"/>
      <c r="E101" s="15"/>
      <c r="I101" s="205"/>
      <c r="K101" s="34"/>
      <c r="N101" s="13"/>
      <c r="O101" s="280" t="s">
        <v>21</v>
      </c>
      <c r="P101" s="281"/>
      <c r="Q101" s="282" t="s">
        <v>34</v>
      </c>
      <c r="R101" s="283"/>
      <c r="S101" s="284"/>
      <c r="T101" s="285"/>
      <c r="U101" s="285"/>
      <c r="V101" s="286"/>
      <c r="W101" s="283" t="s">
        <v>19</v>
      </c>
      <c r="X101" s="283"/>
      <c r="Y101" s="283"/>
      <c r="Z101" s="287"/>
    </row>
    <row r="102" spans="1:26" ht="12.75">
      <c r="A102" s="2"/>
      <c r="B102" s="13"/>
      <c r="C102" s="13"/>
      <c r="D102" s="13"/>
      <c r="E102" s="16"/>
      <c r="I102" s="206"/>
      <c r="N102" s="13"/>
      <c r="O102" s="115"/>
      <c r="P102" s="116"/>
      <c r="Q102" s="115"/>
      <c r="R102" s="116"/>
      <c r="S102" s="115"/>
      <c r="T102" s="116"/>
      <c r="U102" s="117"/>
      <c r="V102" s="118"/>
      <c r="W102" s="116"/>
      <c r="X102" s="116"/>
      <c r="Y102" s="119"/>
      <c r="Z102" s="120"/>
    </row>
    <row r="103" spans="1:26" ht="12.75">
      <c r="A103" s="2"/>
      <c r="B103" s="13"/>
      <c r="C103" s="13"/>
      <c r="D103" s="13"/>
      <c r="E103" s="16"/>
      <c r="I103" s="207"/>
      <c r="K103" s="47"/>
      <c r="N103" s="13"/>
      <c r="O103" s="121"/>
      <c r="P103" s="122"/>
      <c r="Q103" s="121"/>
      <c r="R103" s="122"/>
      <c r="S103" s="121"/>
      <c r="T103" s="122"/>
      <c r="U103" s="123"/>
      <c r="V103" s="124"/>
      <c r="W103" s="122"/>
      <c r="X103" s="122"/>
      <c r="Y103" s="125"/>
      <c r="Z103" s="126"/>
    </row>
    <row r="104" spans="1:26" ht="12.75">
      <c r="A104" s="2"/>
      <c r="B104" s="13"/>
      <c r="C104" s="13"/>
      <c r="D104" s="13"/>
      <c r="E104" s="48"/>
      <c r="F104" s="15"/>
      <c r="I104" s="207"/>
      <c r="N104" s="13"/>
      <c r="O104" s="13"/>
      <c r="P104" s="13"/>
      <c r="Q104" s="13"/>
      <c r="R104" s="13"/>
      <c r="S104" s="13"/>
      <c r="T104" s="75"/>
      <c r="U104" s="76"/>
      <c r="V104" s="16"/>
      <c r="W104" s="16"/>
      <c r="X104" s="13"/>
      <c r="Y104" s="13"/>
      <c r="Z104" s="13"/>
    </row>
    <row r="105" spans="1:26" ht="12.75">
      <c r="A105" s="2"/>
      <c r="B105" s="12"/>
      <c r="C105" s="17"/>
      <c r="D105" s="17"/>
      <c r="E105" s="50"/>
      <c r="F105" s="15"/>
      <c r="I105" s="207"/>
      <c r="N105" s="79"/>
      <c r="O105" s="132" t="s">
        <v>10</v>
      </c>
      <c r="P105" s="133"/>
      <c r="Q105" s="130"/>
      <c r="R105" s="132" t="s">
        <v>11</v>
      </c>
      <c r="S105" s="130"/>
      <c r="T105" s="133"/>
      <c r="U105" s="132" t="s">
        <v>12</v>
      </c>
      <c r="V105" s="133"/>
      <c r="W105" s="134"/>
      <c r="X105" s="132" t="s">
        <v>15</v>
      </c>
      <c r="Y105" s="135"/>
      <c r="Z105" s="80"/>
    </row>
    <row r="106" spans="9:26" ht="12.75">
      <c r="I106" s="208"/>
      <c r="N106" s="79"/>
      <c r="O106" s="135"/>
      <c r="P106" s="135"/>
      <c r="Q106" s="130"/>
      <c r="R106" s="135"/>
      <c r="S106" s="130"/>
      <c r="T106" s="136"/>
      <c r="U106" s="135"/>
      <c r="V106" s="137"/>
      <c r="W106" s="134"/>
      <c r="X106" s="130"/>
      <c r="Y106" s="135"/>
      <c r="Z106" s="79"/>
    </row>
    <row r="107" spans="9:26" ht="12.75">
      <c r="I107" s="209"/>
      <c r="N107" s="79"/>
      <c r="O107" s="129" t="s">
        <v>13</v>
      </c>
      <c r="P107" s="129"/>
      <c r="Q107" s="130"/>
      <c r="R107" s="138" t="s">
        <v>13</v>
      </c>
      <c r="S107" s="130"/>
      <c r="T107" s="139"/>
      <c r="U107" s="129" t="s">
        <v>13</v>
      </c>
      <c r="V107" s="140"/>
      <c r="W107" s="138"/>
      <c r="X107" s="130"/>
      <c r="Y107" s="135"/>
      <c r="Z107" s="79"/>
    </row>
    <row r="108" spans="10:26" ht="12.75">
      <c r="J108" s="49"/>
      <c r="N108" s="79"/>
      <c r="O108" s="129" t="s">
        <v>14</v>
      </c>
      <c r="P108" s="129"/>
      <c r="Q108" s="130"/>
      <c r="R108" s="138" t="s">
        <v>14</v>
      </c>
      <c r="S108" s="130"/>
      <c r="T108" s="138"/>
      <c r="U108" s="129" t="s">
        <v>14</v>
      </c>
      <c r="V108" s="140"/>
      <c r="W108" s="129"/>
      <c r="X108" s="141" t="s">
        <v>17</v>
      </c>
      <c r="Y108" s="135"/>
      <c r="Z108" s="79"/>
    </row>
    <row r="109" spans="2:26" ht="12.75">
      <c r="B109" s="42"/>
      <c r="I109" s="15"/>
      <c r="J109" s="51"/>
      <c r="N109" s="79"/>
      <c r="O109" s="129" t="s">
        <v>47</v>
      </c>
      <c r="P109" s="129"/>
      <c r="Q109" s="130"/>
      <c r="R109" s="138" t="s">
        <v>42</v>
      </c>
      <c r="S109" s="130"/>
      <c r="T109" s="139"/>
      <c r="U109" s="129" t="s">
        <v>61</v>
      </c>
      <c r="V109" s="140"/>
      <c r="W109" s="140"/>
      <c r="X109" s="142" t="s">
        <v>51</v>
      </c>
      <c r="Y109" s="135"/>
      <c r="Z109" s="79"/>
    </row>
    <row r="110" spans="2:26" ht="12.75">
      <c r="B110" s="42"/>
      <c r="J110" s="52"/>
      <c r="N110" s="79"/>
      <c r="O110" s="129"/>
      <c r="P110" s="129"/>
      <c r="Q110" s="130"/>
      <c r="R110" s="138"/>
      <c r="S110" s="130"/>
      <c r="T110" s="139"/>
      <c r="U110" s="129"/>
      <c r="V110" s="140"/>
      <c r="W110" s="140"/>
      <c r="X110" s="129"/>
      <c r="Y110" s="135"/>
      <c r="Z110" s="79"/>
    </row>
    <row r="111" spans="2:26" ht="12.75">
      <c r="B111" s="42"/>
      <c r="I111" s="264" t="s">
        <v>27</v>
      </c>
      <c r="J111" s="53" t="str">
        <f>IF(I96=J112,"OK","ATENŢIE")</f>
        <v>OK</v>
      </c>
      <c r="N111" s="79"/>
      <c r="O111" s="129"/>
      <c r="P111" s="129"/>
      <c r="Q111" s="130"/>
      <c r="R111" s="138"/>
      <c r="S111" s="130"/>
      <c r="T111" s="139"/>
      <c r="U111" s="129"/>
      <c r="V111" s="140"/>
      <c r="W111" s="140"/>
      <c r="X111" s="129"/>
      <c r="Y111" s="135"/>
      <c r="Z111" s="79"/>
    </row>
    <row r="112" spans="2:26" ht="12.75">
      <c r="B112" s="42"/>
      <c r="I112" s="264"/>
      <c r="J112" s="165">
        <f>F96-G96-H96-J96</f>
        <v>11999.999999999995</v>
      </c>
      <c r="N112" s="79"/>
      <c r="O112" s="130"/>
      <c r="P112" s="129"/>
      <c r="Q112" s="130"/>
      <c r="R112" s="138"/>
      <c r="S112" s="130"/>
      <c r="T112" s="139"/>
      <c r="U112" s="129"/>
      <c r="V112" s="140"/>
      <c r="W112" s="140"/>
      <c r="X112" s="129"/>
      <c r="Y112" s="135"/>
      <c r="Z112" s="79"/>
    </row>
    <row r="113" spans="2:26" ht="12.75">
      <c r="B113" s="42"/>
      <c r="N113" s="79"/>
      <c r="O113" s="130"/>
      <c r="P113" s="129"/>
      <c r="Q113" s="130"/>
      <c r="R113" s="138"/>
      <c r="S113" s="130"/>
      <c r="T113" s="139"/>
      <c r="U113" s="129"/>
      <c r="V113" s="140"/>
      <c r="W113" s="140"/>
      <c r="X113" s="129"/>
      <c r="Y113" s="135"/>
      <c r="Z113" s="79"/>
    </row>
    <row r="114" spans="2:26" ht="12.75">
      <c r="B114" s="11"/>
      <c r="N114" s="79"/>
      <c r="O114" s="131"/>
      <c r="P114" s="135"/>
      <c r="Q114" s="135"/>
      <c r="R114" s="135"/>
      <c r="S114" s="135"/>
      <c r="T114" s="136"/>
      <c r="U114" s="143"/>
      <c r="V114" s="137"/>
      <c r="W114" s="137"/>
      <c r="X114" s="135"/>
      <c r="Y114" s="135"/>
      <c r="Z114" s="79"/>
    </row>
    <row r="115" spans="2:26" ht="12.75">
      <c r="B115" s="14"/>
      <c r="N115" s="79"/>
      <c r="O115" s="129"/>
      <c r="P115" s="135"/>
      <c r="Q115" s="135"/>
      <c r="R115" s="135"/>
      <c r="S115" s="135"/>
      <c r="T115" s="136"/>
      <c r="U115" s="144"/>
      <c r="V115" s="134"/>
      <c r="W115" s="134"/>
      <c r="X115" s="130"/>
      <c r="Y115" s="130"/>
      <c r="Z115" s="13"/>
    </row>
    <row r="116" spans="2:26" ht="12.75">
      <c r="B116" s="20"/>
      <c r="N116" s="79"/>
      <c r="O116" s="129"/>
      <c r="P116" s="135"/>
      <c r="Q116" s="135"/>
      <c r="R116" s="135"/>
      <c r="S116" s="135"/>
      <c r="T116" s="136"/>
      <c r="U116" s="144"/>
      <c r="V116" s="134"/>
      <c r="W116" s="134"/>
      <c r="X116" s="130"/>
      <c r="Y116" s="130"/>
      <c r="Z116" s="13"/>
    </row>
    <row r="117" spans="2:20" ht="12.75">
      <c r="B117" s="20"/>
      <c r="N117" s="34"/>
      <c r="P117" s="34"/>
      <c r="Q117" s="34"/>
      <c r="R117" s="34"/>
      <c r="S117" s="34"/>
      <c r="T117" s="54"/>
    </row>
    <row r="118" spans="2:20" ht="12.75">
      <c r="B118" s="20"/>
      <c r="N118" s="44"/>
      <c r="P118" s="44"/>
      <c r="Q118" s="44"/>
      <c r="R118" s="44"/>
      <c r="S118" s="44"/>
      <c r="T118" s="57"/>
    </row>
    <row r="119" spans="2:26" ht="12.75">
      <c r="B119" s="15"/>
      <c r="N119" s="44"/>
      <c r="P119" s="44"/>
      <c r="Q119" s="44"/>
      <c r="R119" s="44"/>
      <c r="S119" s="44"/>
      <c r="T119" s="57"/>
      <c r="U119" s="278" t="s">
        <v>27</v>
      </c>
      <c r="V119" s="55" t="str">
        <f>IF(V96=V120,"OK","ATENŢIE")</f>
        <v>ATENŢIE</v>
      </c>
      <c r="W119" s="55" t="str">
        <f>IF(W96=W120,"OK","ATENŢIE")</f>
        <v>ATENŢIE</v>
      </c>
      <c r="X119" s="279"/>
      <c r="Y119" s="55" t="str">
        <f>IF(Y96=Y120,"OK","ATENŢIE")</f>
        <v>OK</v>
      </c>
      <c r="Z119" s="55" t="str">
        <f>IF(Z96=Z120,"OK","ATENŢIE")</f>
        <v>OK</v>
      </c>
    </row>
    <row r="120" spans="2:26" ht="12.75">
      <c r="B120" s="15"/>
      <c r="N120" s="7"/>
      <c r="P120" s="7"/>
      <c r="Q120" s="7"/>
      <c r="R120" s="7"/>
      <c r="S120" s="7"/>
      <c r="T120" s="46"/>
      <c r="U120" s="278"/>
      <c r="V120" s="166">
        <f>F96</f>
        <v>12257.009999999995</v>
      </c>
      <c r="W120" s="167">
        <f>F96-I96</f>
        <v>257.0099999999984</v>
      </c>
      <c r="X120" s="279"/>
      <c r="Y120" s="167">
        <f>G96+H96</f>
        <v>171.95</v>
      </c>
      <c r="Z120" s="167">
        <f>J96</f>
        <v>85.06</v>
      </c>
    </row>
    <row r="121" spans="14:25" ht="12.75">
      <c r="N121" s="7"/>
      <c r="O121" s="7"/>
      <c r="P121" s="7"/>
      <c r="Q121" s="7"/>
      <c r="R121" s="7"/>
      <c r="S121" s="7"/>
      <c r="T121" s="46"/>
      <c r="Y121" s="34"/>
    </row>
    <row r="122" spans="14:26" ht="12.75">
      <c r="N122" s="7"/>
      <c r="O122" s="7"/>
      <c r="P122" s="7"/>
      <c r="Q122" s="7"/>
      <c r="R122" s="7"/>
      <c r="S122" s="7"/>
      <c r="T122" s="46"/>
      <c r="U122" s="45"/>
      <c r="V122" s="44"/>
      <c r="W122" s="44"/>
      <c r="X122" s="44"/>
      <c r="Y122" s="44"/>
      <c r="Z122" s="56" t="str">
        <f>IF(Z96=Z123,"OK","ATENŢIE")</f>
        <v>OK</v>
      </c>
    </row>
    <row r="123" spans="21:26" ht="12.75">
      <c r="U123" s="45"/>
      <c r="V123" s="58"/>
      <c r="W123" s="58"/>
      <c r="X123" s="44"/>
      <c r="Y123" s="44"/>
      <c r="Z123" s="168">
        <f>W96-Y96</f>
        <v>85.06</v>
      </c>
    </row>
    <row r="130" spans="5:23" ht="12.75">
      <c r="E130" s="25"/>
      <c r="F130" s="25"/>
      <c r="G130" s="25"/>
      <c r="H130" s="25"/>
      <c r="I130" s="33"/>
      <c r="J130" s="25"/>
      <c r="L130" s="25"/>
      <c r="T130" s="25"/>
      <c r="U130" s="25"/>
      <c r="V130" s="25"/>
      <c r="W130" s="25"/>
    </row>
    <row r="131" spans="5:23" ht="12.75">
      <c r="E131" s="25"/>
      <c r="F131" s="25"/>
      <c r="G131" s="25"/>
      <c r="H131" s="25"/>
      <c r="I131" s="33"/>
      <c r="J131" s="25"/>
      <c r="L131" s="25"/>
      <c r="T131" s="25"/>
      <c r="U131" s="25"/>
      <c r="V131" s="25"/>
      <c r="W131" s="25"/>
    </row>
  </sheetData>
  <sheetProtection/>
  <mergeCells count="38">
    <mergeCell ref="U119:U120"/>
    <mergeCell ref="X119:X120"/>
    <mergeCell ref="Q8:Q9"/>
    <mergeCell ref="O101:P101"/>
    <mergeCell ref="Q101:R101"/>
    <mergeCell ref="S101:V101"/>
    <mergeCell ref="W101:Z101"/>
    <mergeCell ref="W100:Z100"/>
    <mergeCell ref="I111:I112"/>
    <mergeCell ref="O8:O9"/>
    <mergeCell ref="Y8:Y9"/>
    <mergeCell ref="Z8:Z9"/>
    <mergeCell ref="C98:D98"/>
    <mergeCell ref="C99:D99"/>
    <mergeCell ref="C100:D100"/>
    <mergeCell ref="O100:P100"/>
    <mergeCell ref="Q100:R100"/>
    <mergeCell ref="S100:V100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87 I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2022-06-27T06:42:04Z</cp:lastPrinted>
  <dcterms:created xsi:type="dcterms:W3CDTF">2001-06-07T07:18:05Z</dcterms:created>
  <dcterms:modified xsi:type="dcterms:W3CDTF">2022-06-28T09:05:24Z</dcterms:modified>
  <cp:category/>
  <cp:version/>
  <cp:contentType/>
  <cp:contentStatus/>
</cp:coreProperties>
</file>